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defaultThemeVersion="202300"/>
  <mc:AlternateContent xmlns:mc="http://schemas.openxmlformats.org/markup-compatibility/2006">
    <mc:Choice Requires="x15">
      <x15ac:absPath xmlns:x15ac="http://schemas.microsoft.com/office/spreadsheetml/2010/11/ac" url="https://capstoneminingcorp-my.sharepoint.com/personal/jesquillo_capstonecopper_com/Documents/Desktop/"/>
    </mc:Choice>
  </mc:AlternateContent>
  <xr:revisionPtr revIDLastSave="136" documentId="8_{A25558C4-3002-4E78-8AD6-6F5836E7CEF2}" xr6:coauthVersionLast="47" xr6:coauthVersionMax="47" xr10:uidLastSave="{6EF63379-C666-4F56-BBC9-1BAB5CD17505}"/>
  <bookViews>
    <workbookView xWindow="-110" yWindow="-110" windowWidth="38620" windowHeight="21100" tabRatio="500" xr2:uid="{00000000-000D-0000-FFFF-FFFF00000000}"/>
  </bookViews>
  <sheets>
    <sheet name="Key Indicators &gt;&gt;" sheetId="1" r:id="rId1"/>
    <sheet name="1. Income Statement" sheetId="2" r:id="rId2"/>
    <sheet name="2. Operating Highlights" sheetId="3" r:id="rId3"/>
    <sheet name="2.1 Mantoverde" sheetId="4" r:id="rId4"/>
    <sheet name="2.2 Mantos Blancos" sheetId="5" r:id="rId5"/>
    <sheet name="2.3 Pinto Valley" sheetId="6" r:id="rId6"/>
    <sheet name="2.4 Cozamin" sheetId="7" r:id="rId7"/>
    <sheet name="3. Cash Flow" sheetId="8" r:id="rId8"/>
    <sheet name="4. Balance Sheet" sheetId="9" r:id="rId9"/>
    <sheet name="5. Non-GAAP Measures" sheetId="10" r:id="rId10"/>
  </sheets>
  <definedNames>
    <definedName name="_xlnm.Print_Area" localSheetId="0">'Key Indicators &gt;&gt;'!$A$1:$U$40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2" i="8" l="1"/>
  <c r="O66" i="8" s="1"/>
  <c r="O68" i="8" s="1"/>
  <c r="J62" i="8"/>
  <c r="I62" i="8"/>
  <c r="H62" i="8"/>
  <c r="L57" i="8"/>
  <c r="K52" i="8"/>
  <c r="L50" i="8"/>
  <c r="L49" i="8"/>
  <c r="L48" i="8"/>
  <c r="M47" i="8"/>
  <c r="K47" i="8"/>
  <c r="L35" i="8"/>
  <c r="J35" i="8"/>
  <c r="J66" i="8" s="1"/>
  <c r="I33" i="8"/>
  <c r="I35" i="8" s="1"/>
  <c r="H33" i="8"/>
  <c r="H35" i="8" s="1"/>
  <c r="K56" i="7"/>
  <c r="F56" i="7"/>
  <c r="K53" i="7"/>
  <c r="F53" i="7"/>
  <c r="K51" i="7"/>
  <c r="F51" i="7"/>
  <c r="M50" i="7"/>
  <c r="M52" i="7" s="1"/>
  <c r="M54" i="7" s="1"/>
  <c r="L50" i="7"/>
  <c r="L52" i="7" s="1"/>
  <c r="L54" i="7" s="1"/>
  <c r="K49" i="7"/>
  <c r="F49" i="7"/>
  <c r="K48" i="7"/>
  <c r="F48" i="7"/>
  <c r="N47" i="7"/>
  <c r="N50" i="7" s="1"/>
  <c r="N52" i="7" s="1"/>
  <c r="N54" i="7" s="1"/>
  <c r="M47" i="7"/>
  <c r="L47" i="7"/>
  <c r="J47" i="7"/>
  <c r="J50" i="7" s="1"/>
  <c r="J52" i="7" s="1"/>
  <c r="J54" i="7" s="1"/>
  <c r="I47" i="7"/>
  <c r="I50" i="7" s="1"/>
  <c r="I52" i="7" s="1"/>
  <c r="I54" i="7" s="1"/>
  <c r="H47" i="7"/>
  <c r="H50" i="7" s="1"/>
  <c r="H52" i="7" s="1"/>
  <c r="H54" i="7" s="1"/>
  <c r="E47" i="7"/>
  <c r="E50" i="7" s="1"/>
  <c r="E52" i="7" s="1"/>
  <c r="E54" i="7" s="1"/>
  <c r="D47" i="7"/>
  <c r="D50" i="7" s="1"/>
  <c r="D52" i="7" s="1"/>
  <c r="D54" i="7" s="1"/>
  <c r="C47" i="7"/>
  <c r="C50" i="7" s="1"/>
  <c r="C52" i="7" s="1"/>
  <c r="C54" i="7" s="1"/>
  <c r="K46" i="7"/>
  <c r="F46" i="7"/>
  <c r="K45" i="7"/>
  <c r="F45" i="7"/>
  <c r="K44" i="7"/>
  <c r="F44" i="7"/>
  <c r="K43" i="7"/>
  <c r="F43" i="7"/>
  <c r="F42" i="7"/>
  <c r="K41" i="7"/>
  <c r="G41" i="7"/>
  <c r="G47" i="7" s="1"/>
  <c r="K40" i="7"/>
  <c r="F40" i="7"/>
  <c r="K39" i="7"/>
  <c r="F39" i="7"/>
  <c r="K38" i="7"/>
  <c r="F38" i="7"/>
  <c r="K36" i="7"/>
  <c r="F36" i="7"/>
  <c r="K35" i="7"/>
  <c r="F35" i="7"/>
  <c r="K34" i="7"/>
  <c r="F34" i="7"/>
  <c r="K33" i="7"/>
  <c r="F33" i="7"/>
  <c r="K32" i="7"/>
  <c r="F32" i="7"/>
  <c r="K31" i="7"/>
  <c r="F31" i="7"/>
  <c r="K30" i="7"/>
  <c r="F30" i="7"/>
  <c r="K29" i="7"/>
  <c r="F29" i="7"/>
  <c r="N64" i="6"/>
  <c r="K64" i="6"/>
  <c r="F64" i="6"/>
  <c r="K61" i="6"/>
  <c r="F61" i="6"/>
  <c r="K59" i="6"/>
  <c r="F59" i="6"/>
  <c r="K57" i="6"/>
  <c r="F57" i="6"/>
  <c r="K56" i="6"/>
  <c r="F56" i="6"/>
  <c r="M55" i="6"/>
  <c r="M58" i="6" s="1"/>
  <c r="M60" i="6" s="1"/>
  <c r="M62" i="6" s="1"/>
  <c r="L55" i="6"/>
  <c r="L58" i="6" s="1"/>
  <c r="L60" i="6" s="1"/>
  <c r="L62" i="6" s="1"/>
  <c r="J55" i="6"/>
  <c r="J58" i="6" s="1"/>
  <c r="J60" i="6" s="1"/>
  <c r="J62" i="6" s="1"/>
  <c r="H55" i="6"/>
  <c r="H58" i="6" s="1"/>
  <c r="H60" i="6" s="1"/>
  <c r="H62" i="6" s="1"/>
  <c r="G55" i="6"/>
  <c r="G58" i="6" s="1"/>
  <c r="G60" i="6" s="1"/>
  <c r="G62" i="6" s="1"/>
  <c r="E55" i="6"/>
  <c r="E58" i="6" s="1"/>
  <c r="E60" i="6" s="1"/>
  <c r="E62" i="6" s="1"/>
  <c r="D55" i="6"/>
  <c r="D58" i="6" s="1"/>
  <c r="D60" i="6" s="1"/>
  <c r="D62" i="6" s="1"/>
  <c r="C55" i="6"/>
  <c r="C58" i="6" s="1"/>
  <c r="K54" i="6"/>
  <c r="F54" i="6"/>
  <c r="K53" i="6"/>
  <c r="F53" i="6"/>
  <c r="K52" i="6"/>
  <c r="F52" i="6"/>
  <c r="K51" i="6"/>
  <c r="F51" i="6"/>
  <c r="N49" i="6"/>
  <c r="N55" i="6" s="1"/>
  <c r="N58" i="6" s="1"/>
  <c r="N60" i="6" s="1"/>
  <c r="N62" i="6" s="1"/>
  <c r="I49" i="6"/>
  <c r="K49" i="6" s="1"/>
  <c r="F49" i="6"/>
  <c r="K48" i="6"/>
  <c r="F48" i="6"/>
  <c r="K47" i="6"/>
  <c r="F47" i="6"/>
  <c r="K46" i="6"/>
  <c r="F46" i="6"/>
  <c r="K44" i="6"/>
  <c r="F44" i="6"/>
  <c r="K43" i="6"/>
  <c r="F43" i="6"/>
  <c r="K42" i="6"/>
  <c r="F42" i="6"/>
  <c r="K41" i="6"/>
  <c r="F41" i="6"/>
  <c r="K40" i="6"/>
  <c r="F40" i="6"/>
  <c r="K39" i="6"/>
  <c r="F39" i="6"/>
  <c r="K38" i="6"/>
  <c r="F38" i="6"/>
  <c r="K37" i="6"/>
  <c r="F37" i="6"/>
  <c r="K36" i="6"/>
  <c r="F36" i="6"/>
  <c r="M75" i="5"/>
  <c r="K68" i="5"/>
  <c r="F68" i="5"/>
  <c r="K65" i="5"/>
  <c r="F65" i="5"/>
  <c r="N64" i="5"/>
  <c r="N66" i="5" s="1"/>
  <c r="K63" i="5"/>
  <c r="F63" i="5"/>
  <c r="K61" i="5"/>
  <c r="F61" i="5"/>
  <c r="K60" i="5"/>
  <c r="F60" i="5"/>
  <c r="M59" i="5"/>
  <c r="M62" i="5" s="1"/>
  <c r="M64" i="5" s="1"/>
  <c r="M66" i="5" s="1"/>
  <c r="L59" i="5"/>
  <c r="L62" i="5" s="1"/>
  <c r="L64" i="5" s="1"/>
  <c r="J59" i="5"/>
  <c r="J62" i="5" s="1"/>
  <c r="J64" i="5" s="1"/>
  <c r="J66" i="5" s="1"/>
  <c r="I59" i="5"/>
  <c r="H59" i="5"/>
  <c r="H62" i="5" s="1"/>
  <c r="H64" i="5" s="1"/>
  <c r="H66" i="5" s="1"/>
  <c r="G59" i="5"/>
  <c r="G62" i="5" s="1"/>
  <c r="G64" i="5" s="1"/>
  <c r="G66" i="5" s="1"/>
  <c r="E59" i="5"/>
  <c r="E62" i="5" s="1"/>
  <c r="E64" i="5" s="1"/>
  <c r="E66" i="5" s="1"/>
  <c r="D59" i="5"/>
  <c r="C59" i="5"/>
  <c r="C62" i="5" s="1"/>
  <c r="C64" i="5" s="1"/>
  <c r="C66" i="5" s="1"/>
  <c r="K58" i="5"/>
  <c r="F58" i="5"/>
  <c r="K57" i="5"/>
  <c r="F57" i="5"/>
  <c r="K56" i="5"/>
  <c r="F56" i="5"/>
  <c r="K55" i="5"/>
  <c r="F55" i="5"/>
  <c r="K54" i="5"/>
  <c r="F54" i="5"/>
  <c r="N53" i="5"/>
  <c r="N59" i="5" s="1"/>
  <c r="N62" i="5" s="1"/>
  <c r="K53" i="5"/>
  <c r="F53" i="5"/>
  <c r="K52" i="5"/>
  <c r="F52" i="5"/>
  <c r="K51" i="5"/>
  <c r="F51" i="5"/>
  <c r="K50" i="5"/>
  <c r="F50" i="5"/>
  <c r="K48" i="5"/>
  <c r="F48" i="5"/>
  <c r="K47" i="5"/>
  <c r="F47" i="5"/>
  <c r="K46" i="5"/>
  <c r="F46" i="5"/>
  <c r="K45" i="5"/>
  <c r="F45" i="5"/>
  <c r="K44" i="5"/>
  <c r="F44" i="5"/>
  <c r="K43" i="5"/>
  <c r="F43" i="5"/>
  <c r="K42" i="5"/>
  <c r="F42" i="5"/>
  <c r="K75" i="4"/>
  <c r="F75" i="4"/>
  <c r="K72" i="4"/>
  <c r="F72" i="4"/>
  <c r="K70" i="4"/>
  <c r="F70" i="4"/>
  <c r="K68" i="4"/>
  <c r="F68" i="4"/>
  <c r="K67" i="4"/>
  <c r="F67" i="4"/>
  <c r="N66" i="4"/>
  <c r="N69" i="4" s="1"/>
  <c r="N71" i="4" s="1"/>
  <c r="N73" i="4" s="1"/>
  <c r="M66" i="4"/>
  <c r="M69" i="4" s="1"/>
  <c r="M71" i="4" s="1"/>
  <c r="M73" i="4" s="1"/>
  <c r="L66" i="4"/>
  <c r="J66" i="4"/>
  <c r="J69" i="4" s="1"/>
  <c r="J71" i="4" s="1"/>
  <c r="J73" i="4" s="1"/>
  <c r="I66" i="4"/>
  <c r="I69" i="4" s="1"/>
  <c r="I71" i="4" s="1"/>
  <c r="I73" i="4" s="1"/>
  <c r="H66" i="4"/>
  <c r="H69" i="4" s="1"/>
  <c r="H71" i="4" s="1"/>
  <c r="H73" i="4" s="1"/>
  <c r="G66" i="4"/>
  <c r="E66" i="4"/>
  <c r="E69" i="4" s="1"/>
  <c r="E71" i="4" s="1"/>
  <c r="E73" i="4" s="1"/>
  <c r="C66" i="4"/>
  <c r="C69" i="4" s="1"/>
  <c r="C71" i="4" s="1"/>
  <c r="C73" i="4" s="1"/>
  <c r="K65" i="4"/>
  <c r="F65" i="4"/>
  <c r="K64" i="4"/>
  <c r="F64" i="4"/>
  <c r="K63" i="4"/>
  <c r="F63" i="4"/>
  <c r="K62" i="4"/>
  <c r="F62" i="4"/>
  <c r="K61" i="4"/>
  <c r="F61" i="4"/>
  <c r="K60" i="4"/>
  <c r="D60" i="4"/>
  <c r="D66" i="4" s="1"/>
  <c r="D69" i="4" s="1"/>
  <c r="D71" i="4" s="1"/>
  <c r="D73" i="4" s="1"/>
  <c r="K59" i="4"/>
  <c r="F59" i="4"/>
  <c r="K58" i="4"/>
  <c r="F58" i="4"/>
  <c r="K57" i="4"/>
  <c r="F57" i="4"/>
  <c r="K55" i="4"/>
  <c r="F55" i="4"/>
  <c r="K54" i="4"/>
  <c r="F54" i="4"/>
  <c r="K53" i="4"/>
  <c r="F53" i="4"/>
  <c r="K52" i="4"/>
  <c r="F52" i="4"/>
  <c r="K51" i="4"/>
  <c r="F51" i="4"/>
  <c r="K50" i="4"/>
  <c r="F50" i="4"/>
  <c r="K49" i="4"/>
  <c r="F49" i="4"/>
  <c r="R17" i="3"/>
  <c r="Q17" i="3"/>
  <c r="T16" i="3"/>
  <c r="S16" i="3"/>
  <c r="R16" i="3"/>
  <c r="Q16" i="3"/>
  <c r="P16" i="3"/>
  <c r="T12" i="3"/>
  <c r="S12" i="3"/>
  <c r="R12" i="3"/>
  <c r="Q12" i="3"/>
  <c r="P12" i="3"/>
  <c r="S17" i="3" l="1"/>
  <c r="H66" i="8"/>
  <c r="I66" i="8"/>
  <c r="K62" i="8"/>
  <c r="I55" i="6"/>
  <c r="K55" i="6" s="1"/>
  <c r="F58" i="6"/>
  <c r="F60" i="4"/>
  <c r="F66" i="4"/>
  <c r="F47" i="7"/>
  <c r="G50" i="7"/>
  <c r="F50" i="7" s="1"/>
  <c r="K47" i="7"/>
  <c r="G69" i="4"/>
  <c r="F69" i="4" s="1"/>
  <c r="K33" i="8"/>
  <c r="K35" i="8" s="1"/>
  <c r="T17" i="3"/>
  <c r="K66" i="4"/>
  <c r="F55" i="6"/>
  <c r="F41" i="7"/>
  <c r="K54" i="7"/>
  <c r="I62" i="5"/>
  <c r="K59" i="5"/>
  <c r="C60" i="6"/>
  <c r="C62" i="6" s="1"/>
  <c r="F62" i="6" s="1"/>
  <c r="K52" i="7"/>
  <c r="P17" i="3"/>
  <c r="F59" i="5"/>
  <c r="D62" i="5"/>
  <c r="L66" i="5"/>
  <c r="K50" i="7"/>
  <c r="L69" i="4"/>
  <c r="L62" i="8"/>
  <c r="K66" i="8" l="1"/>
  <c r="L66" i="8" s="1"/>
  <c r="G52" i="7"/>
  <c r="F52" i="7" s="1"/>
  <c r="I58" i="6"/>
  <c r="I60" i="6" s="1"/>
  <c r="G71" i="4"/>
  <c r="G73" i="4" s="1"/>
  <c r="F73" i="4" s="1"/>
  <c r="D64" i="5"/>
  <c r="F62" i="5"/>
  <c r="F60" i="6"/>
  <c r="I64" i="5"/>
  <c r="K62" i="5"/>
  <c r="K69" i="4"/>
  <c r="L71" i="4"/>
  <c r="K58" i="6" l="1"/>
  <c r="G54" i="7"/>
  <c r="F54" i="7" s="1"/>
  <c r="F71" i="4"/>
  <c r="L73" i="4"/>
  <c r="K73" i="4" s="1"/>
  <c r="K71" i="4"/>
  <c r="I66" i="5"/>
  <c r="K66" i="5" s="1"/>
  <c r="K64" i="5"/>
  <c r="D66" i="5"/>
  <c r="F66" i="5" s="1"/>
  <c r="F64" i="5"/>
  <c r="I62" i="6"/>
  <c r="K62" i="6" s="1"/>
  <c r="K60" i="6"/>
</calcChain>
</file>

<file path=xl/sharedStrings.xml><?xml version="1.0" encoding="utf-8"?>
<sst xmlns="http://schemas.openxmlformats.org/spreadsheetml/2006/main" count="576" uniqueCount="268">
  <si>
    <t>INCOME STATEMENT</t>
  </si>
  <si>
    <t>OPERATING HIGHLIGHTS</t>
  </si>
  <si>
    <t>MANTOVERDE</t>
  </si>
  <si>
    <t>MANTOS BLANCOS</t>
  </si>
  <si>
    <t>PINTO VALLEY</t>
  </si>
  <si>
    <t>COZAMIN</t>
  </si>
  <si>
    <t>CASH FLOW</t>
  </si>
  <si>
    <t>BALANCE SHEET</t>
  </si>
  <si>
    <t>NON-GAAP AND OTHER  PERFORMANCE MEASURES</t>
  </si>
  <si>
    <t>Please see Capstone Copper's full relevant Financial Statements &amp; Management's Discussion and Analysis at https://capstonecopper.com/investors/reports-and-filings/ for more information.</t>
  </si>
  <si>
    <t>All financial data expressed in millions of US dollars, except shares and per share amounts</t>
  </si>
  <si>
    <r>
      <rPr>
        <b/>
        <sz val="14"/>
        <color rgb="FFFFFFFF"/>
        <rFont val="Arial"/>
      </rPr>
      <t>Income Statement</t>
    </r>
    <r>
      <rPr>
        <b/>
        <vertAlign val="superscript"/>
        <sz val="14"/>
        <color rgb="FFFFFFFF"/>
        <rFont val="Arial"/>
      </rPr>
      <t>(2)</t>
    </r>
  </si>
  <si>
    <t>US$ million</t>
  </si>
  <si>
    <t>Q1 2023</t>
  </si>
  <si>
    <t>Q2 2023</t>
  </si>
  <si>
    <t>Q3 2023</t>
  </si>
  <si>
    <t>Q4 2023</t>
  </si>
  <si>
    <t>Q1 2024</t>
  </si>
  <si>
    <t>Q2 2024</t>
  </si>
  <si>
    <t>Q3 2024</t>
  </si>
  <si>
    <t>Q4 2024</t>
  </si>
  <si>
    <t>Q1 2025</t>
  </si>
  <si>
    <t>Q2 2025</t>
  </si>
  <si>
    <t>Q3 2025</t>
  </si>
  <si>
    <t>Q4 2025</t>
  </si>
  <si>
    <t>Q1 2026</t>
  </si>
  <si>
    <t>Q2 2026</t>
  </si>
  <si>
    <t>2026 YTD</t>
  </si>
  <si>
    <t>Net Revenues</t>
  </si>
  <si>
    <t>Production costs</t>
  </si>
  <si>
    <t>Royalties</t>
  </si>
  <si>
    <t>Depletion and amortization</t>
  </si>
  <si>
    <t>Earnings (loss) from mining operations</t>
  </si>
  <si>
    <t>General and administrative expenses</t>
  </si>
  <si>
    <t>Exploration expenses</t>
  </si>
  <si>
    <t>(other placeholder)</t>
  </si>
  <si>
    <t>Impairment reversal on mineral properties</t>
  </si>
  <si>
    <t>Share-based compensation expense</t>
  </si>
  <si>
    <t>Income (loss) from operations</t>
  </si>
  <si>
    <t>Foreign exchange gain (loss)</t>
  </si>
  <si>
    <t>Realized and unrealized gain (loss) on derivative instruments</t>
  </si>
  <si>
    <t>(Loss) gain on extinguishment of debt</t>
  </si>
  <si>
    <t>Minto obligation recovery (expense)</t>
  </si>
  <si>
    <t>Transaction costs</t>
  </si>
  <si>
    <t>Other expense</t>
  </si>
  <si>
    <t>Finance income</t>
  </si>
  <si>
    <t>Finance expense</t>
  </si>
  <si>
    <t>placeholder</t>
  </si>
  <si>
    <t>Income (loss) before income taxes</t>
  </si>
  <si>
    <t>Income Tax</t>
  </si>
  <si>
    <t>Net Income (Loss)</t>
  </si>
  <si>
    <t>Attributable to Capstone Copper shareholders</t>
  </si>
  <si>
    <t>Attributable to non-controlling interest</t>
  </si>
  <si>
    <t>Weighted average number of outstanding shares - in thousand</t>
  </si>
  <si>
    <t>Basic earnings (loss) per share - (US$)</t>
  </si>
  <si>
    <r>
      <rPr>
        <b/>
        <sz val="10"/>
        <color rgb="FF000000"/>
        <rFont val="Arial"/>
      </rPr>
      <t>EBITDA</t>
    </r>
    <r>
      <rPr>
        <b/>
        <vertAlign val="superscript"/>
        <sz val="10"/>
        <color rgb="FF000000"/>
        <rFont val="Arial"/>
      </rPr>
      <t>(1)</t>
    </r>
  </si>
  <si>
    <r>
      <rPr>
        <b/>
        <sz val="10"/>
        <color rgb="FF000000"/>
        <rFont val="Arial"/>
      </rPr>
      <t>Adjusted EBITDA</t>
    </r>
    <r>
      <rPr>
        <b/>
        <vertAlign val="superscript"/>
        <sz val="10"/>
        <color rgb="FF000000"/>
        <rFont val="Arial"/>
      </rPr>
      <t>(1)</t>
    </r>
    <r>
      <rPr>
        <b/>
        <sz val="10"/>
        <color rgb="FF000000"/>
        <rFont val="Arial"/>
      </rPr>
      <t xml:space="preserve"> </t>
    </r>
  </si>
  <si>
    <r>
      <rPr>
        <b/>
        <sz val="10"/>
        <color rgb="FF000000"/>
        <rFont val="Arial"/>
      </rPr>
      <t xml:space="preserve">Adjusted Net Income (Loss) attributable to shareholders </t>
    </r>
    <r>
      <rPr>
        <b/>
        <vertAlign val="superscript"/>
        <sz val="10"/>
        <color rgb="FF000000"/>
        <rFont val="Arial"/>
      </rPr>
      <t>(1)</t>
    </r>
  </si>
  <si>
    <r>
      <rPr>
        <b/>
        <sz val="10"/>
        <color rgb="FF000000"/>
        <rFont val="Arial"/>
      </rPr>
      <t xml:space="preserve">Adjusted basic EPS attributable to shareholders - (US$) </t>
    </r>
    <r>
      <rPr>
        <b/>
        <vertAlign val="superscript"/>
        <sz val="10"/>
        <color rgb="FF000000"/>
        <rFont val="Arial"/>
      </rPr>
      <t>(1)</t>
    </r>
  </si>
  <si>
    <r>
      <rPr>
        <vertAlign val="superscript"/>
        <sz val="10"/>
        <color rgb="FF000000"/>
        <rFont val="Arial"/>
      </rPr>
      <t>(1)</t>
    </r>
    <r>
      <rPr>
        <sz val="10"/>
        <color rgb="FF000000"/>
        <rFont val="Arial"/>
      </rPr>
      <t>Refer to “Alternative Performance Measures" and www.capstonecopper.com</t>
    </r>
  </si>
  <si>
    <r>
      <rPr>
        <vertAlign val="superscript"/>
        <sz val="10"/>
        <color rgb="FF000000"/>
        <rFont val="Arial"/>
      </rPr>
      <t>(2)</t>
    </r>
    <r>
      <rPr>
        <sz val="10"/>
        <color rgb="FF000000"/>
        <rFont val="Arial"/>
      </rPr>
      <t>Certain of prior period figures have been reclassified to conform with the current year's presentation.</t>
    </r>
  </si>
  <si>
    <t>Operating Highlights</t>
  </si>
  <si>
    <t>Consolidated</t>
  </si>
  <si>
    <t>Copper production (000s tonnes)</t>
  </si>
  <si>
    <t>Sulphide business</t>
  </si>
  <si>
    <t>Mantoverde</t>
  </si>
  <si>
    <t>Mantos Blancos</t>
  </si>
  <si>
    <t>Pinto Valley</t>
  </si>
  <si>
    <t>Cozamin</t>
  </si>
  <si>
    <t>Total sulphides</t>
  </si>
  <si>
    <t>Cathode business</t>
  </si>
  <si>
    <t>Total cathodes</t>
  </si>
  <si>
    <r>
      <rPr>
        <b/>
        <sz val="10"/>
        <color rgb="FFFFFFFF"/>
        <rFont val="Arial"/>
      </rPr>
      <t>Consolidated</t>
    </r>
    <r>
      <rPr>
        <b/>
        <vertAlign val="superscript"/>
        <sz val="10"/>
        <color rgb="FFFFFFFF"/>
        <rFont val="Arial"/>
      </rPr>
      <t>(2)</t>
    </r>
  </si>
  <si>
    <t>Copper sales</t>
  </si>
  <si>
    <t>Copper sold (000s tonnes)</t>
  </si>
  <si>
    <r>
      <rPr>
        <sz val="10"/>
        <color rgb="FF000000"/>
        <rFont val="Arial"/>
      </rPr>
      <t>Realized copper price</t>
    </r>
    <r>
      <rPr>
        <vertAlign val="superscript"/>
        <sz val="10"/>
        <color rgb="FF000000"/>
        <rFont val="Arial"/>
      </rPr>
      <t>(1)</t>
    </r>
    <r>
      <rPr>
        <sz val="10"/>
        <color rgb="FF000000"/>
        <rFont val="Arial"/>
      </rPr>
      <t xml:space="preserve"> ($/pound)</t>
    </r>
  </si>
  <si>
    <r>
      <rPr>
        <b/>
        <sz val="10"/>
        <color rgb="FF000000"/>
        <rFont val="Arial"/>
      </rPr>
      <t>C1 cash costs</t>
    </r>
    <r>
      <rPr>
        <b/>
        <vertAlign val="superscript"/>
        <sz val="10"/>
        <color rgb="FF000000"/>
        <rFont val="Arial"/>
      </rPr>
      <t>(1)</t>
    </r>
    <r>
      <rPr>
        <b/>
        <sz val="10"/>
        <color rgb="FF000000"/>
        <rFont val="Arial"/>
      </rPr>
      <t xml:space="preserve"> ($/pound) produced</t>
    </r>
  </si>
  <si>
    <r>
      <rPr>
        <vertAlign val="superscript"/>
        <sz val="10"/>
        <color rgb="FF000000"/>
        <rFont val="Arial"/>
      </rPr>
      <t>(2)</t>
    </r>
    <r>
      <rPr>
        <sz val="10"/>
        <color rgb="FF000000"/>
        <rFont val="Arial"/>
      </rPr>
      <t>Mantoverde shown on 100% basis</t>
    </r>
  </si>
  <si>
    <r>
      <rPr>
        <vertAlign val="superscript"/>
        <sz val="10"/>
        <color rgb="FF000000"/>
        <rFont val="Arial"/>
      </rPr>
      <t>(3)</t>
    </r>
    <r>
      <rPr>
        <sz val="10"/>
        <color rgb="FF000000"/>
        <rFont val="Arial"/>
      </rPr>
      <t>Mantos Blancos and Mantoverde production represents nine-day stub period in Q1 2022</t>
    </r>
  </si>
  <si>
    <t>Mantoverde, Chile</t>
  </si>
  <si>
    <r>
      <rPr>
        <b/>
        <sz val="10"/>
        <color rgb="FF000000"/>
        <rFont val="Arial"/>
      </rPr>
      <t>Production (contained)</t>
    </r>
    <r>
      <rPr>
        <b/>
        <vertAlign val="superscript"/>
        <sz val="10"/>
        <color rgb="FF000000"/>
        <rFont val="Arial"/>
      </rPr>
      <t>(2)</t>
    </r>
  </si>
  <si>
    <t>Copper in Concentrate (tonnes)</t>
  </si>
  <si>
    <t>Cathode (tonnes)</t>
  </si>
  <si>
    <t>Total Copper (tonnes)</t>
  </si>
  <si>
    <t>Gold (ounces)</t>
  </si>
  <si>
    <t>Mining</t>
  </si>
  <si>
    <t>Waste (000s tonnes)</t>
  </si>
  <si>
    <t>Ore (000s tonnes)</t>
  </si>
  <si>
    <t>Total (000s tonnes)</t>
  </si>
  <si>
    <t>Strip Ratio (Waste:Ore)</t>
  </si>
  <si>
    <t>Rehandled ore (000s tonnes)</t>
  </si>
  <si>
    <t>Total material moved (000s tonnes)</t>
  </si>
  <si>
    <t>Mill operations</t>
  </si>
  <si>
    <t>Throughput (000s tonnes)</t>
  </si>
  <si>
    <t>Tonnes per day</t>
  </si>
  <si>
    <r>
      <rPr>
        <sz val="10"/>
        <color rgb="FF000000"/>
        <rFont val="Arial"/>
      </rPr>
      <t>Cu Grade (%)</t>
    </r>
    <r>
      <rPr>
        <vertAlign val="superscript"/>
        <sz val="10"/>
        <color rgb="FF000000"/>
        <rFont val="Arial"/>
      </rPr>
      <t>3</t>
    </r>
  </si>
  <si>
    <r>
      <rPr>
        <sz val="10"/>
        <color rgb="FF000000"/>
        <rFont val="Arial"/>
      </rPr>
      <t>Cu Recoveries (%)</t>
    </r>
    <r>
      <rPr>
        <vertAlign val="superscript"/>
        <sz val="10"/>
        <color rgb="FF000000"/>
        <rFont val="Arial"/>
      </rPr>
      <t>3</t>
    </r>
  </si>
  <si>
    <r>
      <rPr>
        <sz val="10"/>
        <color rgb="FF000000"/>
        <rFont val="Arial"/>
      </rPr>
      <t>Au Grade (g/t)</t>
    </r>
    <r>
      <rPr>
        <vertAlign val="superscript"/>
        <sz val="10"/>
        <color rgb="FF000000"/>
        <rFont val="Arial"/>
      </rPr>
      <t>3</t>
    </r>
  </si>
  <si>
    <r>
      <rPr>
        <sz val="10"/>
        <color rgb="FF000000"/>
        <rFont val="Arial"/>
      </rPr>
      <t>Au Recoveries (%)</t>
    </r>
    <r>
      <rPr>
        <vertAlign val="superscript"/>
        <sz val="10"/>
        <color rgb="FF000000"/>
        <rFont val="Arial"/>
      </rPr>
      <t>3</t>
    </r>
  </si>
  <si>
    <t>Heap operations</t>
  </si>
  <si>
    <t>Grade (%)</t>
  </si>
  <si>
    <t>Recoveries (%)</t>
  </si>
  <si>
    <t>Dump operations</t>
  </si>
  <si>
    <t>Payable copper produced (tonnes)</t>
  </si>
  <si>
    <t>C1 sulphide</t>
  </si>
  <si>
    <t>C1 cathodes</t>
  </si>
  <si>
    <r>
      <rPr>
        <b/>
        <sz val="10"/>
        <color rgb="FFFFFFFF"/>
        <rFont val="Arial"/>
      </rPr>
      <t>C1 cash cost</t>
    </r>
    <r>
      <rPr>
        <b/>
        <vertAlign val="superscript"/>
        <sz val="10"/>
        <color rgb="FFFFFFFF"/>
        <rFont val="Arial"/>
      </rPr>
      <t>(1)</t>
    </r>
    <r>
      <rPr>
        <b/>
        <sz val="10"/>
        <color rgb="FFFFFFFF"/>
        <rFont val="Arial"/>
      </rPr>
      <t xml:space="preserve"> ($/pound payable)</t>
    </r>
  </si>
  <si>
    <t>Sales Volume</t>
  </si>
  <si>
    <t>Copper concentrate (tonnes)</t>
  </si>
  <si>
    <t>Silver (000s ounces)</t>
  </si>
  <si>
    <t>Segmented Information (US$ million)</t>
  </si>
  <si>
    <t>Revenue</t>
  </si>
  <si>
    <t>Copper concentrate</t>
  </si>
  <si>
    <t>Cathode</t>
  </si>
  <si>
    <t>Silver</t>
  </si>
  <si>
    <t>Molybdenum</t>
  </si>
  <si>
    <t>Gold</t>
  </si>
  <si>
    <t>Treatment and selling costs</t>
  </si>
  <si>
    <t>Pricing and volume adjustments</t>
  </si>
  <si>
    <t>Net Revenue</t>
  </si>
  <si>
    <t>Income from mining operations</t>
  </si>
  <si>
    <t>Care and maintenance</t>
  </si>
  <si>
    <t>Share-based compensation (expense) recovery</t>
  </si>
  <si>
    <t>Realized and unrealized gains on derivative instruments</t>
  </si>
  <si>
    <t>Other (expense) income</t>
  </si>
  <si>
    <t>Income (loss) before finance costs and income taxes</t>
  </si>
  <si>
    <t>Net finance costs</t>
  </si>
  <si>
    <t>Income tax (expense) recovery</t>
  </si>
  <si>
    <t>Total net income (loss)</t>
  </si>
  <si>
    <r>
      <rPr>
        <b/>
        <sz val="10"/>
        <color rgb="FFFFFFFF"/>
        <rFont val="Arial"/>
      </rPr>
      <t>Adjusted EBITDA</t>
    </r>
    <r>
      <rPr>
        <b/>
        <vertAlign val="superscript"/>
        <sz val="10"/>
        <color rgb="FFFFFFFF"/>
        <rFont val="Arial"/>
      </rPr>
      <t xml:space="preserve"> (1)</t>
    </r>
  </si>
  <si>
    <t>Mineral properties, plant &amp; equipment additions</t>
  </si>
  <si>
    <r>
      <rPr>
        <b/>
        <sz val="10"/>
        <color rgb="FFFFFFFF"/>
        <rFont val="Arial"/>
      </rPr>
      <t>Capital Expenditures</t>
    </r>
    <r>
      <rPr>
        <b/>
        <vertAlign val="superscript"/>
        <sz val="10"/>
        <color rgb="FFFFFFFF"/>
        <rFont val="Arial"/>
      </rPr>
      <t>(1)</t>
    </r>
  </si>
  <si>
    <t>Capitalized stripping</t>
  </si>
  <si>
    <t>Sustaining capital</t>
  </si>
  <si>
    <t>Expansionary capital</t>
  </si>
  <si>
    <t>Right of use assets</t>
  </si>
  <si>
    <t>Capitalized exploration</t>
  </si>
  <si>
    <t>Total</t>
  </si>
  <si>
    <r>
      <rPr>
        <vertAlign val="superscript"/>
        <sz val="10"/>
        <color rgb="FF000000"/>
        <rFont val="Arial"/>
      </rPr>
      <t>(2)</t>
    </r>
    <r>
      <rPr>
        <sz val="10"/>
        <color rgb="FF000000"/>
        <rFont val="Arial"/>
      </rPr>
      <t>Shown on 100% basis</t>
    </r>
  </si>
  <si>
    <r>
      <rPr>
        <vertAlign val="superscript"/>
        <sz val="10"/>
        <color rgb="FF000000"/>
        <rFont val="Arial"/>
      </rPr>
      <t>(3)</t>
    </r>
    <r>
      <rPr>
        <sz val="10"/>
        <color rgb="FF000000"/>
        <rFont val="Arial"/>
      </rPr>
      <t>Production represents nine-day stub period in Q1 2022</t>
    </r>
  </si>
  <si>
    <t>Mantos Blancos, Chile</t>
  </si>
  <si>
    <t>Production (contained)</t>
  </si>
  <si>
    <t>Rehandled Ore and Stockpile (000s tonnes)</t>
  </si>
  <si>
    <t>Production contained (000s oz)</t>
  </si>
  <si>
    <t>Sulphides C1 cash cost ($/pound payable)</t>
  </si>
  <si>
    <t>Cathode C1 cash cost ($/pound payable)</t>
  </si>
  <si>
    <r>
      <rPr>
        <b/>
        <sz val="10"/>
        <color rgb="FFFFFFFF"/>
        <rFont val="Arial"/>
      </rPr>
      <t>Combined C1 cash cost</t>
    </r>
    <r>
      <rPr>
        <b/>
        <vertAlign val="superscript"/>
        <sz val="10"/>
        <color rgb="FFFFFFFF"/>
        <rFont val="Arial"/>
      </rPr>
      <t>(1)</t>
    </r>
    <r>
      <rPr>
        <b/>
        <sz val="10"/>
        <color rgb="FFFFFFFF"/>
        <rFont val="Arial"/>
      </rPr>
      <t xml:space="preserve"> ($/pound payable)</t>
    </r>
  </si>
  <si>
    <t>Copper Concentrate</t>
  </si>
  <si>
    <t>Copper Cathode</t>
  </si>
  <si>
    <r>
      <rPr>
        <vertAlign val="superscript"/>
        <sz val="10"/>
        <color rgb="FF000000"/>
        <rFont val="Arial"/>
      </rPr>
      <t>(2)</t>
    </r>
    <r>
      <rPr>
        <sz val="10"/>
        <color rgb="FF000000"/>
        <rFont val="Arial"/>
      </rPr>
      <t>Production represents nine-day stub period in Q1 2022</t>
    </r>
  </si>
  <si>
    <t>Pinto Valley, USA</t>
  </si>
  <si>
    <t>Processing</t>
  </si>
  <si>
    <t>Molybdenum (tonnes)</t>
  </si>
  <si>
    <t>Zinc</t>
  </si>
  <si>
    <t>Lead</t>
  </si>
  <si>
    <t>Cozamin, Mexico</t>
  </si>
  <si>
    <t>Copper (tonnes)</t>
  </si>
  <si>
    <t>Zinc (000s pounds)</t>
  </si>
  <si>
    <r>
      <rPr>
        <b/>
        <sz val="14"/>
        <color rgb="FFFFFFFF"/>
        <rFont val="Arial"/>
      </rPr>
      <t>Cash Flow</t>
    </r>
    <r>
      <rPr>
        <b/>
        <vertAlign val="superscript"/>
        <sz val="14"/>
        <color rgb="FFFFFFFF"/>
        <rFont val="Arial"/>
      </rPr>
      <t>(1)</t>
    </r>
  </si>
  <si>
    <t>Operating activities</t>
  </si>
  <si>
    <t>Net income (loss)</t>
  </si>
  <si>
    <t>Adjustments for</t>
  </si>
  <si>
    <t>Income tax (recovery) expense</t>
  </si>
  <si>
    <t>Inventory write-down (reversal)</t>
  </si>
  <si>
    <t xml:space="preserve">Unrealized (gain) loss on foreign exchange </t>
  </si>
  <si>
    <t>Unrealized (gain) loss on derivatives</t>
  </si>
  <si>
    <t>Gold stream obligation</t>
  </si>
  <si>
    <t>Other</t>
  </si>
  <si>
    <t>(Gain) loss on extinguishment of debt</t>
  </si>
  <si>
    <t>(Gain) loss on disposal of assets and other</t>
  </si>
  <si>
    <t>Remeasurement of decomissioning and restoration provision</t>
  </si>
  <si>
    <t>Amortization of deferred revenue and other</t>
  </si>
  <si>
    <t>Minto obligation and bad debt provision</t>
  </si>
  <si>
    <t>Income tax paid (net)</t>
  </si>
  <si>
    <t>Payments on Minto obligation</t>
  </si>
  <si>
    <t>Repayment of gold stream early deposit</t>
  </si>
  <si>
    <t>Other receipts (payments)</t>
  </si>
  <si>
    <t>Operating cash flow before working capital and other non-cash changes</t>
  </si>
  <si>
    <t>Changes in non-cash working capital</t>
  </si>
  <si>
    <t>Other non-cash changes</t>
  </si>
  <si>
    <t>Operating cash flow</t>
  </si>
  <si>
    <t>Investing activities</t>
  </si>
  <si>
    <t>Mineral properties, plant and equipment additions</t>
  </si>
  <si>
    <t>Finance costs capitalized on construction in progress</t>
  </si>
  <si>
    <t>Cash acquired on business combination with Mantos</t>
  </si>
  <si>
    <t>Purchase of investments</t>
  </si>
  <si>
    <t>Proceeds from short-term investments</t>
  </si>
  <si>
    <t>Other investing activities</t>
  </si>
  <si>
    <t>Investing cash flow</t>
  </si>
  <si>
    <t>Financing activities</t>
  </si>
  <si>
    <t>Proceeds from borrowings</t>
  </si>
  <si>
    <t>Repayment of borrowings</t>
  </si>
  <si>
    <t>Proceeds of borrowings from related party</t>
  </si>
  <si>
    <t>Proceeds from working capital facilities</t>
  </si>
  <si>
    <t>Repayments of working capital facilities</t>
  </si>
  <si>
    <t>Repayment of borrowings from related party</t>
  </si>
  <si>
    <t>Payment of withholding taxes on NCI</t>
  </si>
  <si>
    <t>Payment on purchase of non-controlling interest</t>
  </si>
  <si>
    <t>Repayment of lease obligations</t>
  </si>
  <si>
    <t>Proceeds from the exercise of options</t>
  </si>
  <si>
    <t>Net proceeds for settlement of derivatives</t>
  </si>
  <si>
    <t>Interest in finance costs including lease payments</t>
  </si>
  <si>
    <t xml:space="preserve">Interest and finance costs paid, including Upfront financing fees </t>
  </si>
  <si>
    <t>Net proceeds from issuance of shares</t>
  </si>
  <si>
    <t>Financing cash flow</t>
  </si>
  <si>
    <t>Effect of exchange rate changes on cash and cash equivalents</t>
  </si>
  <si>
    <t>Increase (Decrease) in cash and cash equivalents</t>
  </si>
  <si>
    <t>Cash and cash equivalents at the beginning of the period</t>
  </si>
  <si>
    <t>Cash and cash equivalents at the end of the period</t>
  </si>
  <si>
    <r>
      <rPr>
        <vertAlign val="superscript"/>
        <sz val="10"/>
        <color rgb="FF000000"/>
        <rFont val="Arial"/>
      </rPr>
      <t>(1)</t>
    </r>
    <r>
      <rPr>
        <sz val="10"/>
        <color rgb="FF000000"/>
        <rFont val="Arial"/>
      </rPr>
      <t>Certain of prior period figures have been reclassified to conform with the current year's presentation.</t>
    </r>
  </si>
  <si>
    <r>
      <rPr>
        <b/>
        <sz val="14"/>
        <color rgb="FFFFFFFF"/>
        <rFont val="Arial"/>
      </rPr>
      <t>Balance Sheet</t>
    </r>
    <r>
      <rPr>
        <b/>
        <vertAlign val="superscript"/>
        <sz val="14"/>
        <color rgb="FFFFFFFF"/>
        <rFont val="Arial"/>
      </rPr>
      <t>(1)</t>
    </r>
  </si>
  <si>
    <t>3Q22</t>
  </si>
  <si>
    <t>4Q22</t>
  </si>
  <si>
    <t>1Q23</t>
  </si>
  <si>
    <t>2Q23</t>
  </si>
  <si>
    <t>Current assets</t>
  </si>
  <si>
    <t>Cash and cash equivalents</t>
  </si>
  <si>
    <t>Short-term investments</t>
  </si>
  <si>
    <t>Receivables</t>
  </si>
  <si>
    <t>Inventories</t>
  </si>
  <si>
    <t>Derivative assets</t>
  </si>
  <si>
    <t>Due from related party</t>
  </si>
  <si>
    <t>Other assets</t>
  </si>
  <si>
    <t>Non-current assets</t>
  </si>
  <si>
    <t>Mineral properties, plant and equipment</t>
  </si>
  <si>
    <t>Deferred income tax assets</t>
  </si>
  <si>
    <t>Total assets</t>
  </si>
  <si>
    <t>Current liabilities</t>
  </si>
  <si>
    <t>Accounts payable and accrued liabilities</t>
  </si>
  <si>
    <t>Current portion of long term debt</t>
  </si>
  <si>
    <t>Current portion of due to related party</t>
  </si>
  <si>
    <t>Lease liabilities</t>
  </si>
  <si>
    <t>Income taxes payable</t>
  </si>
  <si>
    <t>Derivative liabilities</t>
  </si>
  <si>
    <t>Due to related party</t>
  </si>
  <si>
    <t>Other liabilities</t>
  </si>
  <si>
    <t>Non-current liabilities</t>
  </si>
  <si>
    <t>Long-term debt</t>
  </si>
  <si>
    <t>Deferred revenue</t>
  </si>
  <si>
    <t>Provisions</t>
  </si>
  <si>
    <t>Deferred income tax liabilities</t>
  </si>
  <si>
    <t>Total liabilities</t>
  </si>
  <si>
    <t>Equity</t>
  </si>
  <si>
    <t>Total liabilities and equity</t>
  </si>
  <si>
    <t>Non-GAAP and Other Performance Measures</t>
  </si>
  <si>
    <r>
      <rPr>
        <sz val="11"/>
        <color rgb="FF000000"/>
        <rFont val="Arial"/>
      </rPr>
      <t xml:space="preserve">The Company uses certain performance measures in its analysis. These Non-GAAP performance measures are included in this MD&amp;A because these statistics are key performance measures that management uses to monitor performance, to assess how the Company is performing, and to plan and assess the overall effectiveness and efficiency of mining operations. These performance measures do not have a standard meaning within IFRS and, therefore, amounts presented may not be comparable to similar data presented by other mining companies. These performance measures should not be considered in isolation as a substitute for measures of performance in accordance with IFRS.
</t>
    </r>
    <r>
      <rPr>
        <sz val="11"/>
        <color rgb="FF000000"/>
        <rFont val="Arial"/>
      </rPr>
      <t xml:space="preserve">
</t>
    </r>
    <r>
      <rPr>
        <sz val="11"/>
        <color rgb="FF000000"/>
        <rFont val="Arial"/>
      </rPr>
      <t>Some of these performance measures are presented in Highlights and discussed further in other sections of the MD&amp;A. These measures provide meaningful supplemental information regarding operating results because they exclude certain significant items that are not considered indicative of future financial trends either by nature or amount. As a result, these items are excluded for management assessment of operational performance and preparation of annual budgets. These significant items may include, but are not limited to, restructuring and asset impairment charges, individually significant gains and losses from sales of assets, share based compensation, unrealized gains or losses, and certain items outside the control of management. These items may not be non-recurring. However, excluding these items from GAAP or Non-GAAP results allows for a consistent understanding of the Company's consolidated financial performance when performing a multi-period assessment including assessing the likelihood of future results. Accordingly, these Non-GAAP financial measures may provide insight to investors and other external users of the Company's consolidated financial information.</t>
    </r>
  </si>
  <si>
    <t>C1 Cash Costs Per Payable Pound of Copper Produced</t>
  </si>
  <si>
    <r>
      <rPr>
        <sz val="11"/>
        <color rgb="FF000000"/>
        <rFont val="Arial"/>
      </rPr>
      <t xml:space="preserve">C1 cash costs per payable pound of copper produced is a measure reflective of operating costs per unit. C1 cash costs is calculated as cash production costs of metal produced net of by-product credits and is a key performance measure that management uses to monitor performance. Management uses this measure to assess how well the Company’s producing mines are performing and to assess overall efficiency and effectiveness of the mining operations and assumes that realized by-product prices are consistent with those prevailing during the reporting period. </t>
    </r>
  </si>
  <si>
    <t>All-in Sustaining Costs Per Payable Pound of Copper Produced</t>
  </si>
  <si>
    <r>
      <rPr>
        <sz val="11"/>
        <color rgb="FF000000"/>
        <rFont val="Arial"/>
      </rPr>
      <t>All-in sustaining costs per payable pound of copper produced is an extension of the C1 cash costs measure discussed above and is also a non-GAAP key performance measure that management uses to monitor performance. Management uses this measure to analyze margins achieved on existing assets while sustaining and maintaining production at current levels. Consolidated All-in sustaining costs includes sustaining capital and corporate general and administrative costs.</t>
    </r>
  </si>
  <si>
    <t>Net debt / Net cash</t>
  </si>
  <si>
    <r>
      <rPr>
        <sz val="11"/>
        <color rgb="FF000000"/>
        <rFont val="Arial"/>
      </rPr>
      <t xml:space="preserve">
</t>
    </r>
    <r>
      <rPr>
        <sz val="11"/>
        <color rgb="FF000000"/>
        <rFont val="Arial"/>
      </rPr>
      <t>Net debt / Net cash is a non-GAAP performance measure used by the Company to assess its financial position and is composed of Long-term debt (excluding deferred financing costs and purchase price accounting ("PPA") fair value adjustments), Cost overrun facility from MMC, Cash and cash equivalents, Short-term investments, and excluding shareholder loans.</t>
    </r>
  </si>
  <si>
    <t>Attributable Net debt / Net cash</t>
  </si>
  <si>
    <t>Attributable net debt / net cash is a non-GAAP performance measure used by the Company to assess its financial position and is calculated as net debt / net cash excluding amounts attributable to non-controlling interests.</t>
  </si>
  <si>
    <t>Available Liquidity</t>
  </si>
  <si>
    <t>Available liquidity is a non-GAAP performance measure used by the Company to assess its financial position and is composed of RCF credit capacity, the $520 million Mantoverde DP facility capacity, Cash and cash equivalents and Short-term investments. For clarity, Available liquidity does not include the Mantoverde $60 million cost overrun facility from MMC nor the $260 million undrawn portion of the Gold stream from Wheaton related to the Santo Domingo project as they are not available for general purposes.</t>
  </si>
  <si>
    <t>Adjusted net (loss) income attributable to shareholders</t>
  </si>
  <si>
    <t>Adjusted net (loss) income attributable to shareholders is Net income attributable to shareholders as reported, adjusted for certain types of transactions that in our judgment are not indicative of our normal operating activities or do not necessarily occur on a regular basis.</t>
  </si>
  <si>
    <t>EBITDA</t>
  </si>
  <si>
    <t>EBITDA is a non-GAAP measure of net loss before net finance expense, tax expense, and depletion and amortization.</t>
  </si>
  <si>
    <t>Adjusted EBITDA</t>
  </si>
  <si>
    <t>Adjusted EBITDA is EBITDA before the pre-tax effect of the adjustments made to adjusted net (loss) income (above) as well as certain other adjustments required under the RCF agreement in the determination of EBITDA for covenant calculation purposes. The adjustments made to Adjusted net (loss) income and Adjusted EBITDA allow management and readers to analyze our results more clearly and understand the cash generating potential of the Company.</t>
  </si>
  <si>
    <t xml:space="preserve">Sustaining Capital </t>
  </si>
  <si>
    <t>Sustaining capital is expenditures to maintain existing operations and sustain production levels. A reconciliation to GAAP segment MPPE additions is included within the mine site sections of this document.</t>
  </si>
  <si>
    <t xml:space="preserve">Expansionary Capital </t>
  </si>
  <si>
    <t xml:space="preserve">Expansionary capital is expenditures to increase current or future production capacity, cash flow or earnings potential. A reconciliation to GAAP segment MPPE additions is included within the mine site sections of this document. </t>
  </si>
  <si>
    <t>Realized copper price (per pound)</t>
  </si>
  <si>
    <t>Realized price per pound is a non-GAAP ratio that is calculated using the non-GAAP measures of revenue on new shipments, revenue on prior shipments, and pricing and volume adjustments.  Realized prices exclude the effects of the stream cash effects as well as TC/RCs.  Management believes that measuring these prices enables investors to better understand performance based on the realized copper sales in the current and prior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</si>
</sst>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0&quot;.&quot;;&quot;-&quot;#0&quot;.&quot;;#0&quot;.&quot;;_(@_)"/>
    <numFmt numFmtId="165" formatCode="#0.#######################&quot;.&quot;;&quot;-&quot;#0.#######################&quot;.&quot;;#0.#######################&quot;.&quot;;_(@_)"/>
    <numFmt numFmtId="166" formatCode="#0;&quot;-&quot;#0;#0;_(@_)"/>
    <numFmt numFmtId="167" formatCode="#,##0.0,;\(#,##0.0,\);&quot;—&quot;;_(@_)"/>
    <numFmt numFmtId="168" formatCode="#,##0,;\(#,##0,\);&quot;—&quot;;_(@_)"/>
    <numFmt numFmtId="169" formatCode="#,##0.00;\(#,##0.00\);#,##0.00;_(@_)"/>
    <numFmt numFmtId="170" formatCode="#,##0.0,;\(#,##0.0,\);#,##0.0,;_(@_)"/>
    <numFmt numFmtId="171" formatCode="#,##0.0;\(#,##0.0\);&quot;—&quot;;_(@_)"/>
    <numFmt numFmtId="172" formatCode="#,##0.0;&quot;-&quot;#,##0.0;#,##0.0;_(@_)"/>
    <numFmt numFmtId="173" formatCode="#,##0.00;\(#,##0.00\);&quot;—&quot;;_(@_)"/>
    <numFmt numFmtId="174" formatCode="#,##0.00,;\(#,##0.00,\);&quot;—&quot;;_(@_)"/>
    <numFmt numFmtId="175" formatCode="#,##0.00;&quot;-&quot;#,##0.00;#,##0.00;_(@_)"/>
    <numFmt numFmtId="176" formatCode="#,##0;\(#,##0\);&quot;—&quot;;_(@_)"/>
    <numFmt numFmtId="177" formatCode="#,##0;&quot;-&quot;#,##0;#,##0;_(@_)"/>
    <numFmt numFmtId="178" formatCode="#,##0;\(#,##0\);#,##0;_(@_)"/>
    <numFmt numFmtId="179" formatCode="#,##0.0;\(#,##0.0\);#,##0.0;_(@_)"/>
    <numFmt numFmtId="180" formatCode="#,##0.#######################;\(#,##0.#######################\);#,##0.#######################;_(@_)"/>
    <numFmt numFmtId="181" formatCode="&quot;&quot;#,##0.00_);&quot;&quot;\(#,##0.00\);&quot;&quot;#,##0.00_);_(@_)"/>
    <numFmt numFmtId="182" formatCode="&quot;&quot;#,##0.0_);&quot;&quot;\(#,##0.0\);&quot;&quot;#,##0.0_);_(@_)"/>
    <numFmt numFmtId="183" formatCode="&quot;&quot;#,##0.0_);&quot;&quot;\(#,##0.0\);&quot;&quot;&quot;—&quot;_);_(@_)"/>
    <numFmt numFmtId="184" formatCode="#0.0;&quot;-&quot;#0.0;#0.0;_(@_)"/>
    <numFmt numFmtId="185" formatCode="#,##0.0;&quot;-&quot;#,##0.0;&quot;—&quot;;_(@_)"/>
    <numFmt numFmtId="186" formatCode="* #,##0.0;* \(#,##0.0\);* &quot;—&quot;;_(@_)"/>
    <numFmt numFmtId="187" formatCode="mmmm\ d\,\ yyyy"/>
  </numFmts>
  <fonts count="3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26"/>
      <color rgb="FFFF5000"/>
      <name val="Verdana"/>
    </font>
    <font>
      <b/>
      <sz val="11"/>
      <color rgb="FFFFFFFF"/>
      <name val="Arial"/>
    </font>
    <font>
      <b/>
      <u/>
      <sz val="11"/>
      <color rgb="FFFFFFFF"/>
      <name val="Arial"/>
    </font>
    <font>
      <sz val="10"/>
      <color rgb="FFFFFFFF"/>
      <name val="Verdana"/>
    </font>
    <font>
      <sz val="10"/>
      <color rgb="FF000000"/>
      <name val="Verdana"/>
    </font>
    <font>
      <sz val="11"/>
      <color rgb="FF000000"/>
      <name val="Arial"/>
    </font>
    <font>
      <b/>
      <sz val="11"/>
      <color rgb="FF000000"/>
      <name val="Arial"/>
    </font>
    <font>
      <sz val="9"/>
      <color rgb="FF000000"/>
      <name val="Verdana"/>
    </font>
    <font>
      <b/>
      <sz val="14"/>
      <color rgb="FFFFFFFF"/>
      <name val="Arial"/>
    </font>
    <font>
      <sz val="8"/>
      <color rgb="FFFFFFFF"/>
      <name val="Verdana"/>
    </font>
    <font>
      <b/>
      <sz val="10"/>
      <color rgb="FFFFFFFF"/>
      <name val="Arial"/>
    </font>
    <font>
      <b/>
      <sz val="10"/>
      <color rgb="FF000000"/>
      <name val="Arial"/>
    </font>
    <font>
      <sz val="9"/>
      <color rgb="FF000000"/>
      <name val="Arial"/>
    </font>
    <font>
      <b/>
      <i/>
      <sz val="10"/>
      <color rgb="FF000000"/>
      <name val="Arial"/>
    </font>
    <font>
      <sz val="7"/>
      <color rgb="FFFFFFFF"/>
      <name val="Verdana"/>
    </font>
    <font>
      <sz val="10"/>
      <color rgb="FFFFFFFF"/>
      <name val="Arial"/>
    </font>
    <font>
      <sz val="9"/>
      <color rgb="FFBFBFBF"/>
      <name val="Verdana"/>
    </font>
    <font>
      <i/>
      <sz val="10"/>
      <color rgb="FF000000"/>
      <name val="Arial"/>
    </font>
    <font>
      <sz val="11"/>
      <color rgb="FF000000"/>
      <name val="Calibri"/>
    </font>
    <font>
      <sz val="8"/>
      <color rgb="FF000000"/>
      <name val="Verdana"/>
    </font>
    <font>
      <sz val="11"/>
      <color rgb="FF000000"/>
      <name val="Verdana"/>
    </font>
    <font>
      <sz val="10"/>
      <color rgb="FFBFBFBF"/>
      <name val="Arial"/>
    </font>
    <font>
      <b/>
      <vertAlign val="superscript"/>
      <sz val="14"/>
      <color rgb="FFFFFFFF"/>
      <name val="Arial"/>
    </font>
    <font>
      <b/>
      <vertAlign val="superscript"/>
      <sz val="10"/>
      <color rgb="FF000000"/>
      <name val="Arial"/>
    </font>
    <font>
      <vertAlign val="superscript"/>
      <sz val="10"/>
      <color rgb="FF000000"/>
      <name val="Arial"/>
    </font>
    <font>
      <b/>
      <vertAlign val="superscript"/>
      <sz val="10"/>
      <color rgb="FFFFFFFF"/>
      <name val="Arial"/>
    </font>
  </fonts>
  <fills count="13">
    <fill>
      <patternFill patternType="none"/>
    </fill>
    <fill>
      <patternFill patternType="gray125"/>
    </fill>
    <fill>
      <patternFill patternType="solid">
        <fgColor rgb="FF052B48"/>
        <bgColor indexed="64"/>
      </patternFill>
    </fill>
    <fill>
      <patternFill patternType="solid">
        <fgColor rgb="FFD05F27"/>
        <bgColor indexed="64"/>
      </patternFill>
    </fill>
    <fill>
      <patternFill patternType="solid">
        <fgColor rgb="FFDBDBDB"/>
        <bgColor indexed="64"/>
      </patternFill>
    </fill>
    <fill>
      <patternFill patternType="solid">
        <fgColor rgb="FF00AC94"/>
        <bgColor indexed="64"/>
      </patternFill>
    </fill>
    <fill>
      <patternFill patternType="solid">
        <fgColor rgb="FFC9CAD4"/>
        <bgColor indexed="64"/>
      </patternFill>
    </fill>
    <fill>
      <patternFill patternType="solid">
        <fgColor rgb="FFFFFFFF"/>
        <bgColor indexed="64"/>
      </patternFill>
    </fill>
    <fill>
      <patternFill patternType="solid">
        <fgColor rgb="FF545860"/>
        <bgColor indexed="64"/>
      </patternFill>
    </fill>
    <fill>
      <patternFill patternType="solid">
        <fgColor rgb="FFAE7A67"/>
        <bgColor indexed="64"/>
      </patternFill>
    </fill>
    <fill>
      <patternFill patternType="solid">
        <fgColor rgb="FF49C6BB"/>
        <bgColor indexed="64"/>
      </patternFill>
    </fill>
    <fill>
      <patternFill patternType="solid">
        <fgColor rgb="FFAADEAD"/>
        <bgColor indexed="64"/>
      </patternFill>
    </fill>
    <fill>
      <patternFill patternType="solid">
        <fgColor rgb="FFFFFF00"/>
        <bgColor indexed="64"/>
      </patternFill>
    </fill>
  </fills>
  <borders count="21">
    <border>
      <left/>
      <right/>
      <top/>
      <bottom/>
      <diagonal/>
    </border>
    <border>
      <left/>
      <right/>
      <top/>
      <bottom style="thin">
        <color rgb="FFC9C9C9"/>
      </bottom>
      <diagonal/>
    </border>
    <border>
      <left/>
      <right/>
      <top/>
      <bottom style="thin">
        <color rgb="FF000000"/>
      </bottom>
      <diagonal/>
    </border>
    <border>
      <left/>
      <right/>
      <top style="thin">
        <color rgb="FFC9C9C9"/>
      </top>
      <bottom style="thin">
        <color rgb="FFC9C9C9"/>
      </bottom>
      <diagonal/>
    </border>
    <border>
      <left/>
      <right/>
      <top style="thin">
        <color rgb="FF000000"/>
      </top>
      <bottom style="thin">
        <color rgb="FFC9C9C9"/>
      </bottom>
      <diagonal/>
    </border>
    <border>
      <left/>
      <right/>
      <top style="thin">
        <color rgb="FFC9C9C9"/>
      </top>
      <bottom style="thin">
        <color rgb="FF000000"/>
      </bottom>
      <diagonal/>
    </border>
    <border>
      <left/>
      <right/>
      <top style="thin">
        <color rgb="FF000000"/>
      </top>
      <bottom style="medium">
        <color rgb="FF000000"/>
      </bottom>
      <diagonal/>
    </border>
    <border>
      <left/>
      <right/>
      <top style="medium">
        <color rgb="FF000000"/>
      </top>
      <bottom style="thin">
        <color rgb="FFC9C9C9"/>
      </bottom>
      <diagonal/>
    </border>
    <border>
      <left/>
      <right/>
      <top style="thin">
        <color rgb="FFC9C9C9"/>
      </top>
      <bottom/>
      <diagonal/>
    </border>
    <border>
      <left/>
      <right/>
      <top style="medium">
        <color rgb="FF000000"/>
      </top>
      <bottom/>
      <diagonal/>
    </border>
    <border>
      <left/>
      <right/>
      <top style="medium">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thin">
        <color rgb="FFC9C9C9"/>
      </top>
      <bottom style="thin">
        <color rgb="FFC9CAD4"/>
      </bottom>
      <diagonal/>
    </border>
    <border>
      <left/>
      <right/>
      <top style="thin">
        <color rgb="FFC9CAD4"/>
      </top>
      <bottom style="thin">
        <color rgb="FFC9C9C9"/>
      </bottom>
      <diagonal/>
    </border>
    <border>
      <left/>
      <right/>
      <top/>
      <bottom style="medium">
        <color rgb="FF000000"/>
      </bottom>
      <diagonal/>
    </border>
    <border>
      <left/>
      <right/>
      <top style="thin">
        <color rgb="FFC9C9C9"/>
      </top>
      <bottom style="medium">
        <color rgb="FF000000"/>
      </bottom>
      <diagonal/>
    </border>
    <border>
      <left/>
      <right/>
      <top/>
      <bottom style="double">
        <color rgb="FF000000"/>
      </bottom>
      <diagonal/>
    </border>
    <border>
      <left/>
      <right/>
      <top style="double">
        <color rgb="FF000000"/>
      </top>
      <bottom style="thin">
        <color rgb="FFC9C9C9"/>
      </bottom>
      <diagonal/>
    </border>
    <border>
      <left/>
      <right style="thin">
        <color rgb="FF000000"/>
      </right>
      <top/>
      <bottom/>
      <diagonal/>
    </border>
    <border>
      <left style="thin">
        <color rgb="FF000000"/>
      </left>
      <right/>
      <top/>
      <bottom style="thin">
        <color rgb="FFC9C9C9"/>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88">
    <xf numFmtId="0" fontId="0" fillId="0" borderId="0" xfId="0"/>
    <xf numFmtId="0" fontId="1" fillId="0" borderId="0" xfId="1" applyFont="1" applyAlignment="1">
      <alignment wrapText="1"/>
    </xf>
    <xf numFmtId="0" fontId="6" fillId="2" borderId="0" xfId="0" applyFont="1" applyFill="1" applyAlignment="1">
      <alignment horizontal="left" vertical="center" wrapText="1"/>
    </xf>
    <xf numFmtId="164" fontId="7" fillId="2" borderId="0" xfId="0" applyNumberFormat="1" applyFont="1" applyFill="1" applyAlignment="1">
      <alignment horizontal="center" vertical="center" wrapText="1"/>
    </xf>
    <xf numFmtId="0" fontId="8" fillId="2" borderId="0" xfId="0" applyFont="1" applyFill="1" applyAlignment="1">
      <alignment horizontal="left" vertical="center" wrapText="1"/>
    </xf>
    <xf numFmtId="165" fontId="7" fillId="2" borderId="0" xfId="0" applyNumberFormat="1" applyFont="1" applyFill="1" applyAlignment="1">
      <alignment horizontal="center" vertical="center" wrapText="1"/>
    </xf>
    <xf numFmtId="0" fontId="8" fillId="2" borderId="0" xfId="0" applyFont="1" applyFill="1" applyAlignment="1">
      <alignment horizontal="left" vertical="center" wrapText="1" indent="2"/>
    </xf>
    <xf numFmtId="0" fontId="10" fillId="2" borderId="0" xfId="0" applyFont="1" applyFill="1" applyAlignment="1">
      <alignment wrapText="1"/>
    </xf>
    <xf numFmtId="0" fontId="10" fillId="2" borderId="0" xfId="0" applyFont="1" applyFill="1" applyAlignment="1">
      <alignment horizontal="center" vertical="center" wrapText="1"/>
    </xf>
    <xf numFmtId="0" fontId="10" fillId="2" borderId="0" xfId="0" applyFont="1" applyFill="1" applyAlignment="1">
      <alignment horizontal="left" vertical="center" wrapText="1"/>
    </xf>
    <xf numFmtId="0" fontId="11" fillId="2" borderId="0" xfId="0" applyFont="1" applyFill="1" applyAlignment="1">
      <alignment wrapText="1"/>
    </xf>
    <xf numFmtId="0" fontId="7" fillId="2" borderId="0" xfId="0" applyFont="1" applyFill="1" applyAlignment="1">
      <alignment horizontal="center" vertical="center" wrapText="1"/>
    </xf>
    <xf numFmtId="0" fontId="9" fillId="2" borderId="0" xfId="0" applyFont="1" applyFill="1" applyAlignment="1">
      <alignment wrapText="1"/>
    </xf>
    <xf numFmtId="0" fontId="12" fillId="2" borderId="0" xfId="0" applyFont="1" applyFill="1" applyAlignment="1">
      <alignment horizontal="center" vertical="center" wrapText="1"/>
    </xf>
    <xf numFmtId="0" fontId="11" fillId="2" borderId="0" xfId="0" applyFont="1" applyFill="1" applyAlignment="1">
      <alignment horizontal="center" vertical="center" wrapText="1"/>
    </xf>
    <xf numFmtId="0" fontId="13" fillId="0" borderId="0" xfId="0" applyFont="1" applyAlignment="1">
      <alignment vertical="top" wrapText="1"/>
    </xf>
    <xf numFmtId="0" fontId="14" fillId="3" borderId="0" xfId="0" applyFont="1" applyFill="1" applyAlignment="1">
      <alignment vertical="center" wrapText="1"/>
    </xf>
    <xf numFmtId="166" fontId="15" fillId="0" borderId="0" xfId="0" applyNumberFormat="1" applyFont="1" applyAlignment="1">
      <alignment horizontal="center" vertical="center" wrapText="1"/>
    </xf>
    <xf numFmtId="0" fontId="16" fillId="2" borderId="1" xfId="0" applyFont="1" applyFill="1" applyBorder="1" applyAlignment="1">
      <alignment vertical="center" wrapText="1"/>
    </xf>
    <xf numFmtId="0" fontId="16" fillId="2" borderId="1" xfId="0" applyFont="1" applyFill="1" applyBorder="1" applyAlignment="1">
      <alignment horizontal="center" vertical="center" wrapText="1"/>
    </xf>
    <xf numFmtId="166" fontId="16" fillId="2" borderId="1"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0" borderId="3" xfId="0" applyFont="1" applyBorder="1" applyAlignment="1">
      <alignment vertical="center" wrapText="1"/>
    </xf>
    <xf numFmtId="167" fontId="17" fillId="0" borderId="3" xfId="0" applyNumberFormat="1" applyFont="1" applyBorder="1" applyAlignment="1">
      <alignment horizontal="center" vertical="center" wrapText="1"/>
    </xf>
    <xf numFmtId="167" fontId="17" fillId="4" borderId="3" xfId="0" applyNumberFormat="1" applyFont="1" applyFill="1" applyBorder="1" applyAlignment="1">
      <alignment horizontal="center" vertical="center" wrapText="1"/>
    </xf>
    <xf numFmtId="167" fontId="17" fillId="0" borderId="4" xfId="0" applyNumberFormat="1" applyFont="1" applyBorder="1" applyAlignment="1">
      <alignment horizontal="center" vertical="center" wrapText="1"/>
    </xf>
    <xf numFmtId="0" fontId="1" fillId="0" borderId="3" xfId="0" applyFont="1" applyBorder="1" applyAlignment="1">
      <alignment horizontal="left" vertical="center" wrapText="1" indent="1"/>
    </xf>
    <xf numFmtId="167" fontId="1" fillId="0" borderId="3" xfId="0" applyNumberFormat="1" applyFont="1" applyBorder="1" applyAlignment="1">
      <alignment horizontal="center" vertical="center" wrapText="1"/>
    </xf>
    <xf numFmtId="167" fontId="1" fillId="4" borderId="3" xfId="0" applyNumberFormat="1" applyFont="1" applyFill="1" applyBorder="1" applyAlignment="1">
      <alignment horizontal="center" vertical="center" wrapText="1"/>
    </xf>
    <xf numFmtId="0" fontId="1" fillId="0" borderId="5" xfId="0" applyFont="1" applyBorder="1" applyAlignment="1">
      <alignment horizontal="left" vertical="center" wrapText="1" indent="1"/>
    </xf>
    <xf numFmtId="167" fontId="1" fillId="0" borderId="5" xfId="0" applyNumberFormat="1" applyFont="1" applyBorder="1" applyAlignment="1">
      <alignment horizontal="center" vertical="center" wrapText="1"/>
    </xf>
    <xf numFmtId="167" fontId="1" fillId="4" borderId="5" xfId="0" applyNumberFormat="1" applyFont="1" applyFill="1" applyBorder="1" applyAlignment="1">
      <alignment horizontal="center" vertical="center" wrapText="1"/>
    </xf>
    <xf numFmtId="0" fontId="17" fillId="0" borderId="6" xfId="0" applyFont="1" applyBorder="1" applyAlignment="1">
      <alignment vertical="center" wrapText="1"/>
    </xf>
    <xf numFmtId="167" fontId="17" fillId="0" borderId="6" xfId="0" applyNumberFormat="1" applyFont="1" applyBorder="1" applyAlignment="1">
      <alignment horizontal="center" vertical="center" wrapText="1"/>
    </xf>
    <xf numFmtId="167" fontId="17" fillId="4" borderId="6" xfId="0" applyNumberFormat="1" applyFont="1" applyFill="1" applyBorder="1" applyAlignment="1">
      <alignment horizontal="center" vertical="center" wrapText="1"/>
    </xf>
    <xf numFmtId="0" fontId="1" fillId="0" borderId="7" xfId="0" applyFont="1" applyBorder="1" applyAlignment="1">
      <alignment horizontal="left" vertical="center" wrapText="1" indent="1"/>
    </xf>
    <xf numFmtId="167" fontId="1" fillId="0" borderId="7" xfId="0" applyNumberFormat="1" applyFont="1" applyBorder="1" applyAlignment="1">
      <alignment horizontal="center" vertical="center" wrapText="1"/>
    </xf>
    <xf numFmtId="167" fontId="1" fillId="4" borderId="7" xfId="0" applyNumberFormat="1" applyFont="1" applyFill="1" applyBorder="1" applyAlignment="1">
      <alignment horizontal="center" vertical="center" wrapText="1"/>
    </xf>
    <xf numFmtId="0" fontId="1" fillId="0" borderId="8" xfId="0" applyFont="1" applyBorder="1" applyAlignment="1">
      <alignment horizontal="left" vertical="center" wrapText="1" indent="1"/>
    </xf>
    <xf numFmtId="167" fontId="1" fillId="0" borderId="8" xfId="0" applyNumberFormat="1" applyFont="1" applyBorder="1" applyAlignment="1">
      <alignment horizontal="center" vertical="center" wrapText="1"/>
    </xf>
    <xf numFmtId="0" fontId="1" fillId="0" borderId="1" xfId="0" applyFont="1" applyBorder="1" applyAlignment="1">
      <alignment horizontal="left" vertical="center" wrapText="1" indent="1"/>
    </xf>
    <xf numFmtId="167" fontId="1" fillId="0" borderId="1" xfId="0" applyNumberFormat="1" applyFont="1" applyBorder="1" applyAlignment="1">
      <alignment horizontal="center" vertical="center" wrapText="1"/>
    </xf>
    <xf numFmtId="0" fontId="1" fillId="0" borderId="9" xfId="0" applyFont="1" applyBorder="1" applyAlignment="1">
      <alignment horizontal="left" vertical="center" wrapText="1" indent="1"/>
    </xf>
    <xf numFmtId="167" fontId="1" fillId="0" borderId="9" xfId="0" applyNumberFormat="1" applyFont="1" applyBorder="1" applyAlignment="1">
      <alignment horizontal="center" vertical="center" wrapText="1"/>
    </xf>
    <xf numFmtId="167" fontId="1" fillId="4" borderId="9" xfId="0" applyNumberFormat="1" applyFont="1" applyFill="1" applyBorder="1" applyAlignment="1">
      <alignment horizontal="center" vertical="center" wrapText="1"/>
    </xf>
    <xf numFmtId="0" fontId="1" fillId="0" borderId="0" xfId="0" applyFont="1" applyAlignment="1">
      <alignment horizontal="left" vertical="center" wrapText="1" indent="1"/>
    </xf>
    <xf numFmtId="167" fontId="1" fillId="0" borderId="0" xfId="0" applyNumberFormat="1" applyFont="1" applyAlignment="1">
      <alignment horizontal="center" vertical="center" wrapText="1"/>
    </xf>
    <xf numFmtId="167" fontId="1" fillId="4" borderId="0" xfId="0" applyNumberFormat="1" applyFont="1" applyFill="1" applyAlignment="1">
      <alignment horizontal="center" vertical="center" wrapText="1"/>
    </xf>
    <xf numFmtId="0" fontId="1" fillId="0" borderId="0" xfId="0" applyFont="1" applyAlignment="1">
      <alignment horizontal="center" vertical="center" wrapText="1"/>
    </xf>
    <xf numFmtId="0" fontId="1" fillId="4" borderId="0" xfId="0" applyFont="1" applyFill="1" applyAlignment="1">
      <alignment horizontal="center" vertical="center" wrapText="1"/>
    </xf>
    <xf numFmtId="0" fontId="1" fillId="0" borderId="2" xfId="0" applyFont="1" applyBorder="1" applyAlignment="1">
      <alignment horizontal="left" vertical="center" wrapText="1" indent="1"/>
    </xf>
    <xf numFmtId="0" fontId="1" fillId="0" borderId="2" xfId="0" applyFont="1" applyBorder="1" applyAlignment="1">
      <alignment horizontal="center" vertical="center" wrapText="1"/>
    </xf>
    <xf numFmtId="0" fontId="1" fillId="4" borderId="2" xfId="0" applyFont="1" applyFill="1" applyBorder="1" applyAlignment="1">
      <alignment horizontal="center" vertical="center" wrapText="1"/>
    </xf>
    <xf numFmtId="167" fontId="1" fillId="0" borderId="2" xfId="0" applyNumberFormat="1" applyFont="1" applyBorder="1" applyAlignment="1">
      <alignment horizontal="center" vertical="center" wrapText="1"/>
    </xf>
    <xf numFmtId="167" fontId="1" fillId="4" borderId="2" xfId="0" applyNumberFormat="1" applyFont="1" applyFill="1" applyBorder="1" applyAlignment="1">
      <alignment horizontal="center" vertical="center" wrapText="1"/>
    </xf>
    <xf numFmtId="0" fontId="1" fillId="0" borderId="10" xfId="0" applyFont="1" applyBorder="1" applyAlignment="1">
      <alignment horizontal="left" vertical="center" wrapText="1" indent="1"/>
    </xf>
    <xf numFmtId="167" fontId="1" fillId="0" borderId="10" xfId="0" applyNumberFormat="1" applyFont="1" applyBorder="1" applyAlignment="1">
      <alignment horizontal="center" vertical="center" wrapText="1"/>
    </xf>
    <xf numFmtId="167" fontId="1" fillId="4" borderId="10" xfId="0" applyNumberFormat="1" applyFont="1" applyFill="1" applyBorder="1" applyAlignment="1">
      <alignment horizontal="center" vertical="center" wrapText="1"/>
    </xf>
    <xf numFmtId="0" fontId="17" fillId="0" borderId="11" xfId="0" applyFont="1" applyBorder="1" applyAlignment="1">
      <alignment vertical="center" wrapText="1"/>
    </xf>
    <xf numFmtId="167" fontId="17" fillId="0" borderId="11" xfId="0" applyNumberFormat="1" applyFont="1" applyBorder="1" applyAlignment="1">
      <alignment horizontal="center" vertical="center" wrapText="1"/>
    </xf>
    <xf numFmtId="167" fontId="17" fillId="4" borderId="11" xfId="0" applyNumberFormat="1" applyFont="1" applyFill="1" applyBorder="1" applyAlignment="1">
      <alignment horizontal="center" vertical="center" wrapText="1"/>
    </xf>
    <xf numFmtId="0" fontId="1" fillId="0" borderId="12" xfId="0" applyFont="1" applyBorder="1" applyAlignment="1">
      <alignment horizontal="left" vertical="center" wrapText="1" indent="1"/>
    </xf>
    <xf numFmtId="167" fontId="1" fillId="0" borderId="12" xfId="0" applyNumberFormat="1" applyFont="1" applyBorder="1" applyAlignment="1">
      <alignment horizontal="center" vertical="center" wrapText="1"/>
    </xf>
    <xf numFmtId="167" fontId="1" fillId="4" borderId="12" xfId="0" applyNumberFormat="1" applyFont="1" applyFill="1" applyBorder="1" applyAlignment="1">
      <alignment horizontal="center" vertical="center" wrapText="1"/>
    </xf>
    <xf numFmtId="168" fontId="1" fillId="0" borderId="1" xfId="0" applyNumberFormat="1" applyFont="1" applyBorder="1" applyAlignment="1">
      <alignment horizontal="center" vertical="center" wrapText="1"/>
    </xf>
    <xf numFmtId="168" fontId="1" fillId="4" borderId="1" xfId="0" applyNumberFormat="1" applyFont="1" applyFill="1" applyBorder="1" applyAlignment="1">
      <alignment horizontal="center" vertical="center" wrapText="1"/>
    </xf>
    <xf numFmtId="169" fontId="17" fillId="0" borderId="3" xfId="0" applyNumberFormat="1" applyFont="1" applyBorder="1" applyAlignment="1">
      <alignment horizontal="center" vertical="center" wrapText="1"/>
    </xf>
    <xf numFmtId="169" fontId="17" fillId="4" borderId="3" xfId="0" applyNumberFormat="1" applyFont="1" applyFill="1" applyBorder="1" applyAlignment="1">
      <alignment horizontal="center" vertical="center" wrapText="1"/>
    </xf>
    <xf numFmtId="170" fontId="17" fillId="0" borderId="3" xfId="0" applyNumberFormat="1" applyFont="1" applyBorder="1" applyAlignment="1">
      <alignment horizontal="center" vertical="center" wrapText="1"/>
    </xf>
    <xf numFmtId="170" fontId="17" fillId="4" borderId="3" xfId="0" applyNumberFormat="1" applyFont="1" applyFill="1" applyBorder="1" applyAlignment="1">
      <alignment horizontal="center" vertical="center" wrapText="1"/>
    </xf>
    <xf numFmtId="0" fontId="1" fillId="0" borderId="0" xfId="0" applyFont="1" applyAlignment="1">
      <alignment vertical="center" wrapText="1"/>
    </xf>
    <xf numFmtId="0" fontId="17" fillId="0" borderId="8" xfId="0" applyFont="1" applyBorder="1" applyAlignment="1">
      <alignment vertical="center" wrapText="1"/>
    </xf>
    <xf numFmtId="0" fontId="17" fillId="0" borderId="8" xfId="0" applyFont="1" applyBorder="1" applyAlignment="1">
      <alignment horizontal="center" vertical="center" wrapText="1"/>
    </xf>
    <xf numFmtId="0" fontId="13" fillId="0" borderId="0" xfId="0" applyFont="1" applyAlignment="1">
      <alignment vertical="center" wrapText="1"/>
    </xf>
    <xf numFmtId="0" fontId="18" fillId="0" borderId="0" xfId="0" applyFont="1" applyAlignment="1">
      <alignment vertical="center" wrapText="1"/>
    </xf>
    <xf numFmtId="0" fontId="16" fillId="5" borderId="0" xfId="0" applyFont="1" applyFill="1" applyAlignment="1">
      <alignment vertical="center" wrapText="1"/>
    </xf>
    <xf numFmtId="0" fontId="16" fillId="5" borderId="0" xfId="0" applyFont="1" applyFill="1" applyAlignment="1">
      <alignment horizontal="center" vertical="center" wrapText="1"/>
    </xf>
    <xf numFmtId="166" fontId="16" fillId="5" borderId="0" xfId="0" applyNumberFormat="1" applyFont="1" applyFill="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center" vertical="center" wrapText="1"/>
    </xf>
    <xf numFmtId="0" fontId="17" fillId="6" borderId="0" xfId="0" applyFont="1" applyFill="1" applyAlignment="1">
      <alignment horizontal="center" vertical="center" wrapText="1"/>
    </xf>
    <xf numFmtId="0" fontId="19" fillId="0" borderId="0" xfId="0" applyFont="1" applyAlignment="1">
      <alignment horizontal="left" vertical="center" wrapText="1" indent="1"/>
    </xf>
    <xf numFmtId="0" fontId="17" fillId="0" borderId="1" xfId="0" applyFont="1" applyBorder="1" applyAlignment="1">
      <alignment horizontal="center" vertical="center" wrapText="1"/>
    </xf>
    <xf numFmtId="0" fontId="17" fillId="6" borderId="1" xfId="0" applyFont="1" applyFill="1" applyBorder="1" applyAlignment="1">
      <alignment horizontal="center" vertical="center" wrapText="1"/>
    </xf>
    <xf numFmtId="171" fontId="1" fillId="0" borderId="1" xfId="0" applyNumberFormat="1" applyFont="1" applyBorder="1" applyAlignment="1">
      <alignment horizontal="center" vertical="center" wrapText="1"/>
    </xf>
    <xf numFmtId="171" fontId="1" fillId="6" borderId="1" xfId="0" applyNumberFormat="1" applyFont="1" applyFill="1" applyBorder="1" applyAlignment="1">
      <alignment horizontal="center" vertical="center" wrapText="1"/>
    </xf>
    <xf numFmtId="171" fontId="1" fillId="0" borderId="3" xfId="0" applyNumberFormat="1" applyFont="1" applyBorder="1" applyAlignment="1">
      <alignment horizontal="center" vertical="center" wrapText="1"/>
    </xf>
    <xf numFmtId="171" fontId="1" fillId="6" borderId="3" xfId="0" applyNumberFormat="1" applyFont="1" applyFill="1" applyBorder="1" applyAlignment="1">
      <alignment horizontal="center" vertical="center" wrapText="1"/>
    </xf>
    <xf numFmtId="171" fontId="1" fillId="0" borderId="8" xfId="0" applyNumberFormat="1" applyFont="1" applyBorder="1" applyAlignment="1">
      <alignment horizontal="center" vertical="center" wrapText="1"/>
    </xf>
    <xf numFmtId="171" fontId="1" fillId="6" borderId="8" xfId="0" applyNumberFormat="1" applyFont="1" applyFill="1" applyBorder="1" applyAlignment="1">
      <alignment horizontal="center" vertical="center" wrapText="1"/>
    </xf>
    <xf numFmtId="0" fontId="19" fillId="6" borderId="13" xfId="0" applyFont="1" applyFill="1" applyBorder="1" applyAlignment="1">
      <alignment horizontal="left" vertical="center" wrapText="1" indent="1"/>
    </xf>
    <xf numFmtId="172" fontId="17" fillId="6" borderId="8" xfId="0" applyNumberFormat="1" applyFont="1" applyFill="1" applyBorder="1" applyAlignment="1">
      <alignment horizontal="center" vertical="center" wrapText="1"/>
    </xf>
    <xf numFmtId="0" fontId="19" fillId="7" borderId="14" xfId="0" applyFont="1" applyFill="1" applyBorder="1" applyAlignment="1">
      <alignment horizontal="left" vertical="center" wrapText="1" indent="1"/>
    </xf>
    <xf numFmtId="0" fontId="1" fillId="6" borderId="0" xfId="0" applyFont="1" applyFill="1" applyAlignment="1">
      <alignment horizontal="center" vertical="center" wrapText="1"/>
    </xf>
    <xf numFmtId="0" fontId="1" fillId="0" borderId="1" xfId="0" applyFont="1" applyBorder="1" applyAlignment="1">
      <alignment horizontal="center" vertical="center" wrapText="1"/>
    </xf>
    <xf numFmtId="0" fontId="1" fillId="6" borderId="1" xfId="0" applyFont="1" applyFill="1" applyBorder="1" applyAlignment="1">
      <alignment horizontal="center" vertical="center" wrapText="1"/>
    </xf>
    <xf numFmtId="0" fontId="19" fillId="6" borderId="8" xfId="0" applyFont="1" applyFill="1" applyBorder="1" applyAlignment="1">
      <alignment horizontal="left" vertical="center" wrapText="1" indent="1"/>
    </xf>
    <xf numFmtId="0" fontId="16" fillId="8" borderId="0" xfId="0" applyFont="1" applyFill="1" applyAlignment="1">
      <alignment horizontal="left" vertical="center" wrapText="1"/>
    </xf>
    <xf numFmtId="172" fontId="16" fillId="8" borderId="0" xfId="0" applyNumberFormat="1" applyFont="1" applyFill="1" applyAlignment="1">
      <alignment horizontal="center" vertical="center" wrapText="1"/>
    </xf>
    <xf numFmtId="0" fontId="17" fillId="0" borderId="1" xfId="0" applyFont="1" applyBorder="1" applyAlignment="1">
      <alignment horizontal="left" vertical="center" wrapText="1"/>
    </xf>
    <xf numFmtId="173" fontId="1" fillId="0" borderId="3" xfId="0" applyNumberFormat="1" applyFont="1" applyBorder="1" applyAlignment="1">
      <alignment horizontal="center" vertical="center" wrapText="1"/>
    </xf>
    <xf numFmtId="173" fontId="1" fillId="6" borderId="3" xfId="0" applyNumberFormat="1" applyFont="1" applyFill="1" applyBorder="1" applyAlignment="1">
      <alignment horizontal="center" vertical="center" wrapText="1"/>
    </xf>
    <xf numFmtId="0" fontId="17" fillId="7" borderId="8" xfId="0" applyFont="1" applyFill="1" applyBorder="1" applyAlignment="1">
      <alignment horizontal="left" vertical="center" wrapText="1"/>
    </xf>
    <xf numFmtId="0" fontId="1" fillId="0" borderId="8" xfId="0" applyFont="1" applyBorder="1" applyAlignment="1">
      <alignment horizontal="center" vertical="center" wrapText="1"/>
    </xf>
    <xf numFmtId="0" fontId="1" fillId="6" borderId="8" xfId="0" applyFont="1" applyFill="1" applyBorder="1" applyAlignment="1">
      <alignment horizontal="center" vertical="center" wrapText="1"/>
    </xf>
    <xf numFmtId="0" fontId="19" fillId="0" borderId="1" xfId="0" applyFont="1" applyBorder="1" applyAlignment="1">
      <alignment horizontal="left" vertical="center" wrapText="1" indent="1"/>
    </xf>
    <xf numFmtId="174" fontId="1" fillId="0" borderId="3" xfId="0" applyNumberFormat="1" applyFont="1" applyBorder="1" applyAlignment="1">
      <alignment horizontal="center" vertical="center" wrapText="1"/>
    </xf>
    <xf numFmtId="174" fontId="1" fillId="6" borderId="3" xfId="0" applyNumberFormat="1" applyFont="1" applyFill="1" applyBorder="1" applyAlignment="1">
      <alignment horizontal="center" vertical="center" wrapText="1"/>
    </xf>
    <xf numFmtId="175" fontId="17" fillId="6" borderId="8" xfId="0" applyNumberFormat="1" applyFont="1" applyFill="1" applyBorder="1" applyAlignment="1">
      <alignment horizontal="center" vertical="center" wrapText="1"/>
    </xf>
    <xf numFmtId="173" fontId="1" fillId="0" borderId="1" xfId="0" applyNumberFormat="1" applyFont="1" applyBorder="1" applyAlignment="1">
      <alignment horizontal="center" vertical="center" wrapText="1"/>
    </xf>
    <xf numFmtId="175" fontId="16" fillId="8" borderId="0" xfId="0" applyNumberFormat="1" applyFont="1" applyFill="1" applyAlignment="1">
      <alignment horizontal="center" vertical="center" wrapText="1"/>
    </xf>
    <xf numFmtId="0" fontId="16" fillId="9" borderId="0" xfId="0" applyFont="1" applyFill="1" applyAlignment="1">
      <alignment horizontal="center" vertical="center" wrapText="1"/>
    </xf>
    <xf numFmtId="166" fontId="16" fillId="9" borderId="0" xfId="0" applyNumberFormat="1" applyFont="1" applyFill="1" applyAlignment="1">
      <alignment horizontal="center" vertical="center" wrapText="1"/>
    </xf>
    <xf numFmtId="166" fontId="20" fillId="0" borderId="0" xfId="0" applyNumberFormat="1" applyFont="1" applyAlignment="1">
      <alignment horizontal="center" vertical="center" wrapText="1"/>
    </xf>
    <xf numFmtId="176" fontId="1" fillId="0" borderId="3" xfId="0" applyNumberFormat="1" applyFont="1" applyBorder="1" applyAlignment="1">
      <alignment horizontal="center" vertical="center" wrapText="1"/>
    </xf>
    <xf numFmtId="176" fontId="1" fillId="6" borderId="3" xfId="0" applyNumberFormat="1" applyFont="1" applyFill="1" applyBorder="1" applyAlignment="1">
      <alignment horizontal="center" vertical="center" wrapText="1"/>
    </xf>
    <xf numFmtId="176" fontId="1" fillId="0" borderId="0" xfId="0" applyNumberFormat="1" applyFont="1" applyAlignment="1">
      <alignment horizontal="center" vertical="center" wrapText="1"/>
    </xf>
    <xf numFmtId="176" fontId="1" fillId="0" borderId="8" xfId="0" applyNumberFormat="1" applyFont="1" applyBorder="1" applyAlignment="1">
      <alignment horizontal="center" vertical="center" wrapText="1"/>
    </xf>
    <xf numFmtId="176" fontId="1" fillId="6" borderId="8" xfId="0" applyNumberFormat="1" applyFont="1" applyFill="1" applyBorder="1" applyAlignment="1">
      <alignment horizontal="center" vertical="center" wrapText="1"/>
    </xf>
    <xf numFmtId="0" fontId="16" fillId="8" borderId="3" xfId="0" applyFont="1" applyFill="1" applyBorder="1" applyAlignment="1">
      <alignment horizontal="left" vertical="center" wrapText="1"/>
    </xf>
    <xf numFmtId="177" fontId="16" fillId="8" borderId="0" xfId="0" applyNumberFormat="1" applyFont="1" applyFill="1" applyAlignment="1">
      <alignment horizontal="center" vertical="center" wrapText="1"/>
    </xf>
    <xf numFmtId="177" fontId="16" fillId="8" borderId="3" xfId="0" applyNumberFormat="1" applyFont="1" applyFill="1" applyBorder="1" applyAlignment="1">
      <alignment horizontal="center" vertical="center" wrapText="1"/>
    </xf>
    <xf numFmtId="176" fontId="1" fillId="0" borderId="1" xfId="0" applyNumberFormat="1" applyFont="1" applyBorder="1" applyAlignment="1">
      <alignment horizontal="center" vertical="center" wrapText="1"/>
    </xf>
    <xf numFmtId="176" fontId="1" fillId="6" borderId="1" xfId="0" applyNumberFormat="1" applyFont="1" applyFill="1" applyBorder="1" applyAlignment="1">
      <alignment horizontal="center" vertical="center" wrapText="1"/>
    </xf>
    <xf numFmtId="178" fontId="1" fillId="0" borderId="3" xfId="0" applyNumberFormat="1" applyFont="1" applyBorder="1" applyAlignment="1">
      <alignment horizontal="center" vertical="center" wrapText="1"/>
    </xf>
    <xf numFmtId="178" fontId="1" fillId="6" borderId="3" xfId="0" applyNumberFormat="1" applyFont="1" applyFill="1" applyBorder="1" applyAlignment="1">
      <alignment horizontal="center" vertical="center" wrapText="1"/>
    </xf>
    <xf numFmtId="0" fontId="17" fillId="0" borderId="8" xfId="0" applyFont="1" applyBorder="1" applyAlignment="1">
      <alignment horizontal="left" vertical="center" wrapText="1"/>
    </xf>
    <xf numFmtId="177" fontId="17" fillId="0" borderId="8" xfId="0" applyNumberFormat="1" applyFont="1" applyBorder="1" applyAlignment="1">
      <alignment horizontal="center" vertical="center" wrapText="1"/>
    </xf>
    <xf numFmtId="177" fontId="17" fillId="6" borderId="8" xfId="0" applyNumberFormat="1" applyFont="1" applyFill="1" applyBorder="1" applyAlignment="1">
      <alignment horizontal="center" vertical="center" wrapText="1"/>
    </xf>
    <xf numFmtId="169" fontId="1" fillId="0" borderId="1" xfId="0" applyNumberFormat="1" applyFont="1" applyBorder="1" applyAlignment="1">
      <alignment horizontal="center" vertical="center" wrapText="1"/>
    </xf>
    <xf numFmtId="169" fontId="1" fillId="6" borderId="1" xfId="0" applyNumberFormat="1" applyFont="1" applyFill="1" applyBorder="1" applyAlignment="1">
      <alignment horizontal="center" vertical="center" wrapText="1"/>
    </xf>
    <xf numFmtId="171" fontId="17" fillId="0" borderId="3" xfId="0" applyNumberFormat="1" applyFont="1" applyBorder="1" applyAlignment="1">
      <alignment horizontal="center" vertical="center" wrapText="1"/>
    </xf>
    <xf numFmtId="166" fontId="21" fillId="0" borderId="0" xfId="0" applyNumberFormat="1" applyFont="1" applyAlignment="1">
      <alignment horizontal="center" vertical="center" wrapText="1"/>
    </xf>
    <xf numFmtId="169" fontId="1" fillId="0" borderId="3" xfId="0" applyNumberFormat="1" applyFont="1" applyBorder="1" applyAlignment="1">
      <alignment horizontal="center" vertical="center" wrapText="1"/>
    </xf>
    <xf numFmtId="169" fontId="1" fillId="6" borderId="3" xfId="0" applyNumberFormat="1" applyFont="1" applyFill="1" applyBorder="1" applyAlignment="1">
      <alignment horizontal="center" vertical="center" wrapText="1"/>
    </xf>
    <xf numFmtId="179" fontId="1" fillId="0" borderId="3" xfId="0" applyNumberFormat="1" applyFont="1" applyBorder="1" applyAlignment="1">
      <alignment horizontal="center" vertical="center" wrapText="1"/>
    </xf>
    <xf numFmtId="179" fontId="1" fillId="0" borderId="8" xfId="0" applyNumberFormat="1" applyFont="1" applyBorder="1" applyAlignment="1">
      <alignment horizontal="center" vertical="center" wrapText="1"/>
    </xf>
    <xf numFmtId="179" fontId="1" fillId="6" borderId="8" xfId="0" applyNumberFormat="1" applyFont="1" applyFill="1" applyBorder="1" applyAlignment="1">
      <alignment horizontal="center" vertical="center" wrapText="1"/>
    </xf>
    <xf numFmtId="179" fontId="1" fillId="6" borderId="3" xfId="0" applyNumberFormat="1" applyFont="1" applyFill="1" applyBorder="1" applyAlignment="1">
      <alignment horizontal="center" vertical="center" wrapText="1"/>
    </xf>
    <xf numFmtId="180" fontId="1" fillId="0" borderId="3" xfId="0" applyNumberFormat="1" applyFont="1" applyBorder="1" applyAlignment="1">
      <alignment horizontal="center" vertical="center" wrapText="1"/>
    </xf>
    <xf numFmtId="169" fontId="1" fillId="0" borderId="0" xfId="0" applyNumberFormat="1" applyFont="1" applyAlignment="1">
      <alignment horizontal="center" vertical="center" wrapText="1"/>
    </xf>
    <xf numFmtId="180" fontId="1" fillId="6" borderId="0" xfId="0" applyNumberFormat="1" applyFont="1" applyFill="1" applyAlignment="1">
      <alignment horizontal="center" vertical="center" wrapText="1"/>
    </xf>
    <xf numFmtId="173" fontId="1" fillId="0" borderId="8" xfId="0" applyNumberFormat="1" applyFont="1" applyBorder="1" applyAlignment="1">
      <alignment horizontal="center" vertical="center" wrapText="1"/>
    </xf>
    <xf numFmtId="173" fontId="1" fillId="6" borderId="8" xfId="0" applyNumberFormat="1" applyFont="1" applyFill="1" applyBorder="1" applyAlignment="1">
      <alignment horizontal="center" vertical="center" wrapText="1"/>
    </xf>
    <xf numFmtId="180" fontId="1" fillId="0" borderId="1" xfId="0" applyNumberFormat="1" applyFont="1" applyBorder="1" applyAlignment="1">
      <alignment horizontal="center" vertical="center" wrapText="1"/>
    </xf>
    <xf numFmtId="180" fontId="1" fillId="6" borderId="1" xfId="0" applyNumberFormat="1" applyFont="1" applyFill="1" applyBorder="1" applyAlignment="1">
      <alignment horizontal="center" vertical="center" wrapText="1"/>
    </xf>
    <xf numFmtId="179" fontId="1" fillId="0" borderId="1"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6" borderId="3" xfId="0" applyFont="1" applyFill="1" applyBorder="1" applyAlignment="1">
      <alignment horizontal="center" vertical="center" wrapText="1"/>
    </xf>
    <xf numFmtId="0" fontId="17" fillId="0" borderId="3" xfId="0" applyFont="1" applyBorder="1" applyAlignment="1">
      <alignment horizontal="left" vertical="center" wrapText="1"/>
    </xf>
    <xf numFmtId="0" fontId="17" fillId="6" borderId="8"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6" borderId="3" xfId="0" applyFont="1" applyFill="1" applyBorder="1" applyAlignment="1">
      <alignment horizontal="center" vertical="center" wrapText="1"/>
    </xf>
    <xf numFmtId="0" fontId="1" fillId="7" borderId="1" xfId="0" applyFont="1" applyFill="1" applyBorder="1" applyAlignment="1">
      <alignment horizontal="left" vertical="center" wrapText="1"/>
    </xf>
    <xf numFmtId="177" fontId="1" fillId="0" borderId="1" xfId="0" applyNumberFormat="1" applyFont="1" applyBorder="1" applyAlignment="1">
      <alignment horizontal="center" vertical="center" wrapText="1"/>
    </xf>
    <xf numFmtId="177" fontId="1" fillId="6" borderId="1" xfId="0" applyNumberFormat="1" applyFont="1" applyFill="1" applyBorder="1" applyAlignment="1">
      <alignment horizontal="center" vertical="center" wrapText="1"/>
    </xf>
    <xf numFmtId="181" fontId="1" fillId="0" borderId="3" xfId="0" applyNumberFormat="1" applyFont="1" applyBorder="1" applyAlignment="1">
      <alignment horizontal="center" vertical="center" wrapText="1"/>
    </xf>
    <xf numFmtId="181" fontId="1" fillId="6" borderId="3" xfId="0" applyNumberFormat="1" applyFont="1" applyFill="1" applyBorder="1" applyAlignment="1">
      <alignment horizontal="center" vertical="center" wrapText="1"/>
    </xf>
    <xf numFmtId="175" fontId="1" fillId="0" borderId="3" xfId="0" applyNumberFormat="1" applyFont="1" applyBorder="1" applyAlignment="1">
      <alignment horizontal="center" vertical="center" wrapText="1"/>
    </xf>
    <xf numFmtId="175" fontId="1" fillId="6" borderId="3" xfId="0" applyNumberFormat="1" applyFont="1" applyFill="1" applyBorder="1" applyAlignment="1">
      <alignment horizontal="center" vertical="center" wrapText="1"/>
    </xf>
    <xf numFmtId="0" fontId="16" fillId="8" borderId="8" xfId="0" applyFont="1" applyFill="1" applyBorder="1" applyAlignment="1">
      <alignment horizontal="left" vertical="center" wrapText="1"/>
    </xf>
    <xf numFmtId="175" fontId="16" fillId="8" borderId="8" xfId="0" applyNumberFormat="1" applyFont="1" applyFill="1" applyBorder="1" applyAlignment="1">
      <alignment horizontal="center" vertical="center" wrapText="1"/>
    </xf>
    <xf numFmtId="0" fontId="16" fillId="10" borderId="1" xfId="0" applyFont="1" applyFill="1" applyBorder="1" applyAlignment="1">
      <alignment horizontal="left" vertical="center" wrapText="1"/>
    </xf>
    <xf numFmtId="0" fontId="16" fillId="10" borderId="1" xfId="0" applyFont="1" applyFill="1" applyBorder="1" applyAlignment="1">
      <alignment horizontal="center" vertical="center" wrapText="1"/>
    </xf>
    <xf numFmtId="177" fontId="1" fillId="0" borderId="3" xfId="0" applyNumberFormat="1" applyFont="1" applyBorder="1" applyAlignment="1">
      <alignment horizontal="center" vertical="center" wrapText="1"/>
    </xf>
    <xf numFmtId="178" fontId="1" fillId="0" borderId="8" xfId="0" applyNumberFormat="1" applyFont="1" applyBorder="1" applyAlignment="1">
      <alignment horizontal="center" vertical="center" wrapText="1"/>
    </xf>
    <xf numFmtId="178" fontId="1" fillId="6" borderId="8" xfId="0" applyNumberFormat="1" applyFont="1" applyFill="1" applyBorder="1" applyAlignment="1">
      <alignment horizontal="center" vertical="center" wrapText="1"/>
    </xf>
    <xf numFmtId="177" fontId="1" fillId="6" borderId="3" xfId="0" applyNumberFormat="1" applyFont="1" applyFill="1" applyBorder="1" applyAlignment="1">
      <alignment horizontal="center" vertical="center" wrapText="1"/>
    </xf>
    <xf numFmtId="0" fontId="16" fillId="2" borderId="1" xfId="0" applyFont="1" applyFill="1" applyBorder="1" applyAlignment="1">
      <alignment horizontal="left" vertical="center" wrapText="1"/>
    </xf>
    <xf numFmtId="0" fontId="1" fillId="2" borderId="3" xfId="0" applyFont="1" applyFill="1" applyBorder="1" applyAlignment="1">
      <alignment horizontal="center" vertical="center" wrapText="1"/>
    </xf>
    <xf numFmtId="182" fontId="1" fillId="0" borderId="3" xfId="0" applyNumberFormat="1" applyFont="1" applyBorder="1" applyAlignment="1">
      <alignment horizontal="center" vertical="center" wrapText="1"/>
    </xf>
    <xf numFmtId="182" fontId="1" fillId="6" borderId="3" xfId="0" applyNumberFormat="1" applyFont="1" applyFill="1" applyBorder="1" applyAlignment="1">
      <alignment horizontal="center" vertical="center" wrapText="1"/>
    </xf>
    <xf numFmtId="183" fontId="1" fillId="0" borderId="3" xfId="0" applyNumberFormat="1" applyFont="1" applyBorder="1" applyAlignment="1">
      <alignment horizontal="center" vertical="center" wrapText="1"/>
    </xf>
    <xf numFmtId="172" fontId="1" fillId="0" borderId="3" xfId="0" applyNumberFormat="1" applyFont="1" applyBorder="1" applyAlignment="1">
      <alignment horizontal="center" vertical="center" wrapText="1"/>
    </xf>
    <xf numFmtId="184" fontId="1" fillId="6" borderId="3" xfId="0" applyNumberFormat="1" applyFont="1" applyFill="1" applyBorder="1" applyAlignment="1">
      <alignment horizontal="center" vertical="center" wrapText="1"/>
    </xf>
    <xf numFmtId="172" fontId="1" fillId="6" borderId="3" xfId="0" applyNumberFormat="1" applyFont="1" applyFill="1" applyBorder="1" applyAlignment="1">
      <alignment horizontal="center" vertical="center" wrapText="1"/>
    </xf>
    <xf numFmtId="185" fontId="1" fillId="0" borderId="3" xfId="0" applyNumberFormat="1" applyFont="1" applyBorder="1" applyAlignment="1">
      <alignment horizontal="center" vertical="center" wrapText="1"/>
    </xf>
    <xf numFmtId="179" fontId="17" fillId="0" borderId="3" xfId="0" applyNumberFormat="1" applyFont="1" applyBorder="1" applyAlignment="1">
      <alignment horizontal="center" vertical="center" wrapText="1"/>
    </xf>
    <xf numFmtId="179" fontId="17" fillId="6" borderId="3" xfId="0" applyNumberFormat="1" applyFont="1" applyFill="1" applyBorder="1" applyAlignment="1">
      <alignment horizontal="center" vertical="center" wrapText="1"/>
    </xf>
    <xf numFmtId="171" fontId="17" fillId="6" borderId="3" xfId="0" applyNumberFormat="1" applyFont="1" applyFill="1" applyBorder="1" applyAlignment="1">
      <alignment horizontal="center" vertical="center" wrapText="1"/>
    </xf>
    <xf numFmtId="179" fontId="16" fillId="8" borderId="3" xfId="0" applyNumberFormat="1" applyFont="1" applyFill="1" applyBorder="1" applyAlignment="1">
      <alignment horizontal="center" vertical="center" wrapText="1"/>
    </xf>
    <xf numFmtId="0" fontId="1" fillId="0" borderId="3" xfId="0" applyFont="1" applyBorder="1" applyAlignment="1">
      <alignment horizontal="left" vertical="center" wrapText="1"/>
    </xf>
    <xf numFmtId="184" fontId="17" fillId="0" borderId="3" xfId="0" applyNumberFormat="1" applyFont="1" applyBorder="1" applyAlignment="1">
      <alignment horizontal="center" vertical="center" wrapText="1"/>
    </xf>
    <xf numFmtId="0" fontId="16" fillId="2" borderId="3" xfId="0" applyFont="1" applyFill="1" applyBorder="1" applyAlignment="1">
      <alignment horizontal="left" vertical="center" wrapText="1"/>
    </xf>
    <xf numFmtId="0" fontId="16" fillId="2" borderId="3" xfId="0" applyFont="1" applyFill="1" applyBorder="1" applyAlignment="1">
      <alignment horizontal="center" vertical="center" wrapText="1"/>
    </xf>
    <xf numFmtId="172" fontId="16" fillId="8" borderId="8" xfId="0" applyNumberFormat="1" applyFont="1" applyFill="1" applyBorder="1" applyAlignment="1">
      <alignment horizontal="center" vertical="center" wrapText="1"/>
    </xf>
    <xf numFmtId="0" fontId="16" fillId="9" borderId="0" xfId="0" applyFont="1" applyFill="1" applyAlignment="1">
      <alignment vertical="center" wrapText="1"/>
    </xf>
    <xf numFmtId="177" fontId="16" fillId="8" borderId="8"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178" fontId="1" fillId="0" borderId="1" xfId="0" applyNumberFormat="1" applyFont="1" applyBorder="1" applyAlignment="1">
      <alignment horizontal="center" vertical="center" wrapText="1"/>
    </xf>
    <xf numFmtId="178" fontId="1" fillId="6" borderId="1" xfId="0" applyNumberFormat="1" applyFont="1" applyFill="1" applyBorder="1" applyAlignment="1">
      <alignment horizontal="center" vertical="center" wrapText="1"/>
    </xf>
    <xf numFmtId="177" fontId="1" fillId="0" borderId="0" xfId="0" applyNumberFormat="1" applyFont="1" applyAlignment="1">
      <alignment horizontal="center" vertical="center" wrapText="1"/>
    </xf>
    <xf numFmtId="177" fontId="1" fillId="6" borderId="0" xfId="0" applyNumberFormat="1" applyFont="1" applyFill="1" applyAlignment="1">
      <alignment horizontal="center" vertical="center" wrapText="1"/>
    </xf>
    <xf numFmtId="177" fontId="17" fillId="0" borderId="0" xfId="0" applyNumberFormat="1" applyFont="1" applyAlignment="1">
      <alignment horizontal="center" vertical="center" wrapText="1"/>
    </xf>
    <xf numFmtId="177" fontId="17" fillId="6" borderId="0" xfId="0" applyNumberFormat="1" applyFont="1" applyFill="1" applyAlignment="1">
      <alignment horizontal="center" vertical="center" wrapText="1"/>
    </xf>
    <xf numFmtId="173" fontId="1" fillId="0" borderId="0" xfId="0" applyNumberFormat="1" applyFont="1" applyAlignment="1">
      <alignment horizontal="center" vertical="center" wrapText="1"/>
    </xf>
    <xf numFmtId="173" fontId="1" fillId="6" borderId="0" xfId="0" applyNumberFormat="1" applyFont="1" applyFill="1" applyAlignment="1">
      <alignment horizontal="center" vertical="center" wrapText="1"/>
    </xf>
    <xf numFmtId="175" fontId="1" fillId="0" borderId="0" xfId="0" applyNumberFormat="1" applyFont="1" applyAlignment="1">
      <alignment horizontal="center" vertical="center" wrapText="1"/>
    </xf>
    <xf numFmtId="175" fontId="1" fillId="6" borderId="0" xfId="0" applyNumberFormat="1" applyFont="1" applyFill="1" applyAlignment="1">
      <alignment horizontal="center" vertical="center" wrapText="1"/>
    </xf>
    <xf numFmtId="172" fontId="1" fillId="0" borderId="0" xfId="0" applyNumberFormat="1" applyFont="1" applyAlignment="1">
      <alignment horizontal="center" vertical="center" wrapText="1"/>
    </xf>
    <xf numFmtId="172" fontId="1" fillId="6" borderId="0" xfId="0" applyNumberFormat="1" applyFont="1" applyFill="1" applyAlignment="1">
      <alignment horizontal="center" vertical="center" wrapText="1"/>
    </xf>
    <xf numFmtId="0" fontId="1" fillId="7" borderId="0" xfId="0" applyFont="1" applyFill="1" applyAlignment="1">
      <alignment horizontal="left" vertical="center" wrapText="1"/>
    </xf>
    <xf numFmtId="177" fontId="1" fillId="0" borderId="8" xfId="0" applyNumberFormat="1" applyFont="1" applyBorder="1" applyAlignment="1">
      <alignment horizontal="center" vertical="center" wrapText="1"/>
    </xf>
    <xf numFmtId="177" fontId="1" fillId="6" borderId="8" xfId="0" applyNumberFormat="1" applyFont="1" applyFill="1" applyBorder="1" applyAlignment="1">
      <alignment horizontal="center" vertical="center" wrapText="1"/>
    </xf>
    <xf numFmtId="171" fontId="1" fillId="0" borderId="0" xfId="0" applyNumberFormat="1" applyFont="1" applyAlignment="1">
      <alignment horizontal="center" wrapText="1"/>
    </xf>
    <xf numFmtId="171" fontId="1" fillId="6" borderId="0" xfId="0" applyNumberFormat="1" applyFont="1" applyFill="1" applyAlignment="1">
      <alignment horizontal="center" wrapText="1"/>
    </xf>
    <xf numFmtId="171" fontId="1" fillId="0" borderId="1" xfId="0" applyNumberFormat="1" applyFont="1" applyBorder="1" applyAlignment="1">
      <alignment horizontal="center" wrapText="1"/>
    </xf>
    <xf numFmtId="171" fontId="1" fillId="6" borderId="1" xfId="0" applyNumberFormat="1" applyFont="1" applyFill="1" applyBorder="1" applyAlignment="1">
      <alignment horizontal="center" wrapText="1"/>
    </xf>
    <xf numFmtId="171" fontId="1" fillId="0" borderId="8" xfId="0" applyNumberFormat="1" applyFont="1" applyBorder="1" applyAlignment="1">
      <alignment horizontal="center" wrapText="1"/>
    </xf>
    <xf numFmtId="171" fontId="1" fillId="6" borderId="8" xfId="0" applyNumberFormat="1" applyFont="1" applyFill="1" applyBorder="1" applyAlignment="1">
      <alignment horizontal="center" wrapText="1"/>
    </xf>
    <xf numFmtId="171" fontId="17" fillId="0" borderId="0" xfId="0" applyNumberFormat="1" applyFont="1" applyAlignment="1">
      <alignment horizontal="center" wrapText="1"/>
    </xf>
    <xf numFmtId="171" fontId="17" fillId="6" borderId="0" xfId="0" applyNumberFormat="1" applyFont="1" applyFill="1" applyAlignment="1">
      <alignment horizontal="center" wrapText="1"/>
    </xf>
    <xf numFmtId="186" fontId="1" fillId="0" borderId="0" xfId="0" applyNumberFormat="1" applyFont="1" applyAlignment="1">
      <alignment wrapText="1"/>
    </xf>
    <xf numFmtId="171" fontId="17" fillId="0" borderId="1" xfId="0" applyNumberFormat="1" applyFont="1" applyBorder="1" applyAlignment="1">
      <alignment horizontal="center" vertical="center" wrapText="1"/>
    </xf>
    <xf numFmtId="171" fontId="1" fillId="0" borderId="3" xfId="0" applyNumberFormat="1" applyFont="1" applyBorder="1" applyAlignment="1">
      <alignment horizontal="center" wrapText="1"/>
    </xf>
    <xf numFmtId="171" fontId="1" fillId="6" borderId="3" xfId="0" applyNumberFormat="1" applyFont="1" applyFill="1" applyBorder="1" applyAlignment="1">
      <alignment horizontal="center" wrapText="1"/>
    </xf>
    <xf numFmtId="171" fontId="17" fillId="0" borderId="1" xfId="0" applyNumberFormat="1" applyFont="1" applyBorder="1" applyAlignment="1">
      <alignment horizontal="center" wrapText="1"/>
    </xf>
    <xf numFmtId="171" fontId="17" fillId="6" borderId="1" xfId="0" applyNumberFormat="1" applyFont="1" applyFill="1" applyBorder="1" applyAlignment="1">
      <alignment horizontal="center" wrapText="1"/>
    </xf>
    <xf numFmtId="171" fontId="16" fillId="8" borderId="3" xfId="0" applyNumberFormat="1" applyFont="1" applyFill="1" applyBorder="1" applyAlignment="1">
      <alignment horizontal="center" vertical="center" wrapText="1"/>
    </xf>
    <xf numFmtId="184" fontId="16" fillId="8" borderId="3" xfId="0" applyNumberFormat="1" applyFont="1" applyFill="1" applyBorder="1" applyAlignment="1">
      <alignment horizontal="center" vertical="center" wrapText="1"/>
    </xf>
    <xf numFmtId="0" fontId="16" fillId="8" borderId="1" xfId="0" applyFont="1" applyFill="1" applyBorder="1" applyAlignment="1">
      <alignment horizontal="left" vertical="center" wrapText="1"/>
    </xf>
    <xf numFmtId="177" fontId="16" fillId="8" borderId="1" xfId="0" applyNumberFormat="1" applyFont="1" applyFill="1" applyBorder="1" applyAlignment="1">
      <alignment horizontal="center" vertical="center" wrapText="1"/>
    </xf>
    <xf numFmtId="0" fontId="22" fillId="0" borderId="0" xfId="0" applyFont="1" applyAlignment="1">
      <alignment vertical="center" wrapText="1"/>
    </xf>
    <xf numFmtId="0" fontId="16" fillId="2" borderId="0" xfId="0" applyFont="1" applyFill="1" applyAlignment="1">
      <alignment vertical="center" wrapText="1"/>
    </xf>
    <xf numFmtId="0" fontId="17" fillId="0" borderId="1" xfId="0" applyFont="1" applyBorder="1" applyAlignment="1">
      <alignment vertical="center" wrapText="1"/>
    </xf>
    <xf numFmtId="167" fontId="17" fillId="6" borderId="3" xfId="0" applyNumberFormat="1" applyFont="1" applyFill="1" applyBorder="1" applyAlignment="1">
      <alignment horizontal="center" vertical="center" wrapText="1"/>
    </xf>
    <xf numFmtId="0" fontId="1" fillId="0" borderId="8" xfId="0" applyFont="1" applyBorder="1" applyAlignment="1">
      <alignment vertical="center" wrapText="1"/>
    </xf>
    <xf numFmtId="167" fontId="1" fillId="6" borderId="3" xfId="0" applyNumberFormat="1" applyFont="1" applyFill="1" applyBorder="1" applyAlignment="1">
      <alignment horizontal="center" vertical="center" wrapText="1"/>
    </xf>
    <xf numFmtId="167" fontId="1" fillId="6" borderId="8" xfId="0" applyNumberFormat="1" applyFont="1" applyFill="1" applyBorder="1" applyAlignment="1">
      <alignment horizontal="center" vertical="center" wrapText="1"/>
    </xf>
    <xf numFmtId="0" fontId="1" fillId="0" borderId="15" xfId="0" applyFont="1" applyBorder="1" applyAlignment="1">
      <alignment horizontal="left" vertical="center" wrapText="1" indent="1"/>
    </xf>
    <xf numFmtId="0" fontId="1" fillId="0" borderId="15" xfId="0" applyFont="1" applyBorder="1" applyAlignment="1">
      <alignment horizontal="center" vertical="center" wrapText="1"/>
    </xf>
    <xf numFmtId="0" fontId="1" fillId="6" borderId="15" xfId="0" applyFont="1" applyFill="1" applyBorder="1" applyAlignment="1">
      <alignment horizontal="center" vertical="center" wrapText="1"/>
    </xf>
    <xf numFmtId="0" fontId="17" fillId="0" borderId="9" xfId="0" applyFont="1" applyBorder="1" applyAlignment="1">
      <alignment vertical="center" wrapText="1"/>
    </xf>
    <xf numFmtId="167" fontId="17" fillId="0" borderId="9" xfId="0" applyNumberFormat="1" applyFont="1" applyBorder="1" applyAlignment="1">
      <alignment horizontal="center" vertical="center" wrapText="1"/>
    </xf>
    <xf numFmtId="167" fontId="17" fillId="6" borderId="9" xfId="0" applyNumberFormat="1" applyFont="1" applyFill="1" applyBorder="1" applyAlignment="1">
      <alignment horizontal="center" vertical="center" wrapText="1"/>
    </xf>
    <xf numFmtId="0" fontId="1" fillId="0" borderId="16" xfId="0" applyFont="1" applyBorder="1" applyAlignment="1">
      <alignment horizontal="left" vertical="center" wrapText="1" indent="1"/>
    </xf>
    <xf numFmtId="167" fontId="1" fillId="0" borderId="16" xfId="0" applyNumberFormat="1" applyFont="1" applyBorder="1" applyAlignment="1">
      <alignment horizontal="center" vertical="center" wrapText="1"/>
    </xf>
    <xf numFmtId="167" fontId="1" fillId="6" borderId="16" xfId="0" applyNumberFormat="1" applyFont="1" applyFill="1" applyBorder="1" applyAlignment="1">
      <alignment horizontal="center" vertical="center" wrapText="1"/>
    </xf>
    <xf numFmtId="167" fontId="1" fillId="6" borderId="0" xfId="0" applyNumberFormat="1" applyFont="1" applyFill="1" applyAlignment="1">
      <alignment horizontal="center" vertical="center" wrapText="1"/>
    </xf>
    <xf numFmtId="167" fontId="1" fillId="6" borderId="1" xfId="0" applyNumberFormat="1" applyFont="1" applyFill="1" applyBorder="1" applyAlignment="1">
      <alignment horizontal="center" vertical="center" wrapText="1"/>
    </xf>
    <xf numFmtId="166" fontId="15" fillId="11" borderId="0" xfId="0" applyNumberFormat="1" applyFont="1" applyFill="1" applyAlignment="1">
      <alignment horizontal="center" vertical="center" wrapText="1"/>
    </xf>
    <xf numFmtId="0" fontId="1" fillId="11" borderId="3" xfId="0" applyFont="1" applyFill="1" applyBorder="1" applyAlignment="1">
      <alignment horizontal="left" vertical="center" wrapText="1" indent="1"/>
    </xf>
    <xf numFmtId="0" fontId="1" fillId="11" borderId="3" xfId="0" applyFont="1" applyFill="1" applyBorder="1" applyAlignment="1">
      <alignment horizontal="center" vertical="center" wrapText="1"/>
    </xf>
    <xf numFmtId="0" fontId="1" fillId="11" borderId="8" xfId="0" applyFont="1" applyFill="1" applyBorder="1" applyAlignment="1">
      <alignment horizontal="left" vertical="center" wrapText="1" indent="1"/>
    </xf>
    <xf numFmtId="0" fontId="1" fillId="11" borderId="8" xfId="0" applyFont="1" applyFill="1" applyBorder="1" applyAlignment="1">
      <alignment horizontal="center" vertical="center" wrapText="1"/>
    </xf>
    <xf numFmtId="0" fontId="1" fillId="11" borderId="0" xfId="0" applyFont="1" applyFill="1" applyAlignment="1">
      <alignment horizontal="center" vertical="center" wrapText="1"/>
    </xf>
    <xf numFmtId="167" fontId="1" fillId="0" borderId="15" xfId="0" applyNumberFormat="1" applyFont="1" applyBorder="1" applyAlignment="1">
      <alignment horizontal="center" vertical="center" wrapText="1"/>
    </xf>
    <xf numFmtId="167" fontId="1" fillId="6" borderId="15" xfId="0" applyNumberFormat="1" applyFont="1" applyFill="1" applyBorder="1" applyAlignment="1">
      <alignment horizontal="center" vertical="center" wrapText="1"/>
    </xf>
    <xf numFmtId="0" fontId="17" fillId="0" borderId="17" xfId="0" applyFont="1" applyBorder="1" applyAlignment="1">
      <alignment vertical="center" wrapText="1"/>
    </xf>
    <xf numFmtId="167" fontId="17" fillId="0" borderId="17" xfId="0" applyNumberFormat="1" applyFont="1" applyBorder="1" applyAlignment="1">
      <alignment horizontal="center" vertical="center" wrapText="1"/>
    </xf>
    <xf numFmtId="167" fontId="17" fillId="6" borderId="17" xfId="0" applyNumberFormat="1" applyFont="1" applyFill="1" applyBorder="1" applyAlignment="1">
      <alignment horizontal="center" vertical="center" wrapText="1"/>
    </xf>
    <xf numFmtId="0" fontId="1" fillId="0" borderId="18" xfId="0" applyFont="1" applyBorder="1" applyAlignment="1">
      <alignment horizontal="left" vertical="center" wrapText="1" indent="1"/>
    </xf>
    <xf numFmtId="167" fontId="1" fillId="0" borderId="18" xfId="0" applyNumberFormat="1" applyFont="1" applyBorder="1" applyAlignment="1">
      <alignment horizontal="center" vertical="center" wrapText="1"/>
    </xf>
    <xf numFmtId="167" fontId="1" fillId="6" borderId="18" xfId="0" applyNumberFormat="1" applyFont="1" applyFill="1" applyBorder="1" applyAlignment="1">
      <alignment horizontal="center" vertical="center" wrapText="1"/>
    </xf>
    <xf numFmtId="0" fontId="23" fillId="0" borderId="0" xfId="0" applyFont="1" applyAlignment="1">
      <alignment vertical="center" wrapText="1"/>
    </xf>
    <xf numFmtId="0" fontId="24" fillId="0" borderId="0" xfId="0" applyFont="1" applyAlignment="1">
      <alignment wrapText="1"/>
    </xf>
    <xf numFmtId="0" fontId="25" fillId="0" borderId="0" xfId="0" applyFont="1" applyAlignment="1">
      <alignment horizontal="center" vertical="center" wrapText="1"/>
    </xf>
    <xf numFmtId="0" fontId="26" fillId="12" borderId="0" xfId="0" applyFont="1" applyFill="1" applyAlignment="1">
      <alignment wrapText="1"/>
    </xf>
    <xf numFmtId="0" fontId="15" fillId="0" borderId="0" xfId="0" applyFont="1" applyAlignment="1">
      <alignment horizontal="center" vertical="center" wrapText="1"/>
    </xf>
    <xf numFmtId="187" fontId="16" fillId="2" borderId="0" xfId="0" applyNumberFormat="1" applyFont="1" applyFill="1" applyAlignment="1">
      <alignment horizontal="center" vertical="center" wrapText="1"/>
    </xf>
    <xf numFmtId="187" fontId="16" fillId="2" borderId="19" xfId="0" applyNumberFormat="1" applyFont="1" applyFill="1" applyBorder="1" applyAlignment="1">
      <alignment horizontal="center" vertical="center" wrapText="1"/>
    </xf>
    <xf numFmtId="187" fontId="16" fillId="2" borderId="20" xfId="0" applyNumberFormat="1" applyFont="1" applyFill="1" applyBorder="1" applyAlignment="1">
      <alignment horizontal="center" vertical="center" wrapText="1"/>
    </xf>
    <xf numFmtId="187" fontId="16" fillId="2" borderId="1" xfId="0" applyNumberFormat="1" applyFont="1" applyFill="1" applyBorder="1" applyAlignment="1">
      <alignment horizontal="center" vertical="center" wrapText="1"/>
    </xf>
    <xf numFmtId="0" fontId="17" fillId="0" borderId="1" xfId="0" applyFont="1" applyBorder="1" applyAlignment="1">
      <alignment horizontal="right" vertical="center" wrapText="1"/>
    </xf>
    <xf numFmtId="0" fontId="17" fillId="6" borderId="1" xfId="0" applyFont="1" applyFill="1" applyBorder="1" applyAlignment="1">
      <alignment horizontal="right" vertical="center" wrapText="1"/>
    </xf>
    <xf numFmtId="0" fontId="17" fillId="0" borderId="0" xfId="0" applyFont="1" applyAlignment="1">
      <alignment horizontal="right" vertical="center" wrapText="1"/>
    </xf>
    <xf numFmtId="0" fontId="17" fillId="6" borderId="0" xfId="0" applyFont="1" applyFill="1" applyAlignment="1">
      <alignment horizontal="right" vertical="center" wrapText="1"/>
    </xf>
    <xf numFmtId="0" fontId="1" fillId="0" borderId="1" xfId="0" applyFont="1" applyBorder="1" applyAlignment="1">
      <alignment horizontal="right" vertical="center" wrapText="1"/>
    </xf>
    <xf numFmtId="0" fontId="1" fillId="6" borderId="1" xfId="0" applyFont="1" applyFill="1" applyBorder="1" applyAlignment="1">
      <alignment horizontal="right" vertical="center" wrapText="1"/>
    </xf>
    <xf numFmtId="0" fontId="17" fillId="0" borderId="17" xfId="0" applyFont="1" applyBorder="1" applyAlignment="1">
      <alignment horizontal="right" vertical="center" wrapText="1"/>
    </xf>
    <xf numFmtId="0" fontId="17" fillId="6" borderId="17" xfId="0" applyFont="1" applyFill="1" applyBorder="1" applyAlignment="1">
      <alignment horizontal="right" vertical="center" wrapText="1"/>
    </xf>
    <xf numFmtId="0" fontId="17" fillId="0" borderId="12" xfId="0" applyFont="1" applyBorder="1" applyAlignment="1">
      <alignment vertical="center" wrapText="1"/>
    </xf>
    <xf numFmtId="167" fontId="17" fillId="0" borderId="12" xfId="0" applyNumberFormat="1" applyFont="1" applyBorder="1" applyAlignment="1">
      <alignment horizontal="center" vertical="center" wrapText="1"/>
    </xf>
    <xf numFmtId="167" fontId="17" fillId="6" borderId="12" xfId="0" applyNumberFormat="1" applyFont="1" applyFill="1" applyBorder="1" applyAlignment="1">
      <alignment horizontal="center" vertical="center" wrapText="1"/>
    </xf>
    <xf numFmtId="0" fontId="1" fillId="0" borderId="0" xfId="0" applyFont="1" applyAlignment="1">
      <alignment horizontal="right" vertical="center" wrapText="1"/>
    </xf>
    <xf numFmtId="0" fontId="27" fillId="6" borderId="0" xfId="0" applyFont="1" applyFill="1" applyAlignment="1">
      <alignment horizontal="right" vertical="center" wrapText="1"/>
    </xf>
    <xf numFmtId="0" fontId="1" fillId="0" borderId="17" xfId="0" applyFont="1" applyBorder="1" applyAlignment="1">
      <alignment horizontal="right" vertical="center" wrapText="1"/>
    </xf>
    <xf numFmtId="0" fontId="1" fillId="6" borderId="17" xfId="0" applyFont="1" applyFill="1" applyBorder="1" applyAlignment="1">
      <alignment horizontal="right" vertical="center" wrapText="1"/>
    </xf>
    <xf numFmtId="0" fontId="22" fillId="0" borderId="0" xfId="0" applyFont="1" applyAlignment="1">
      <alignment horizontal="right" vertical="center" wrapText="1"/>
    </xf>
    <xf numFmtId="0" fontId="18" fillId="0" borderId="0" xfId="0" applyFont="1" applyAlignment="1">
      <alignment vertical="top" wrapText="1"/>
    </xf>
    <xf numFmtId="0" fontId="0" fillId="0" borderId="0" xfId="0" applyFill="1"/>
    <xf numFmtId="0" fontId="26" fillId="0" borderId="0" xfId="0" applyFont="1" applyFill="1" applyAlignment="1">
      <alignment wrapText="1"/>
    </xf>
    <xf numFmtId="0" fontId="6" fillId="2" borderId="0" xfId="0" applyFont="1" applyFill="1" applyAlignment="1">
      <alignment horizontal="left" vertical="center" wrapText="1"/>
    </xf>
    <xf numFmtId="0" fontId="9" fillId="2" borderId="0" xfId="0" applyFont="1" applyFill="1" applyAlignment="1">
      <alignment horizontal="left" vertical="center" wrapText="1"/>
    </xf>
    <xf numFmtId="0" fontId="1" fillId="0" borderId="0" xfId="0" applyFont="1" applyAlignment="1">
      <alignment vertical="center" wrapText="1"/>
    </xf>
    <xf numFmtId="0" fontId="12" fillId="0" borderId="0" xfId="0" applyFont="1" applyAlignment="1">
      <alignment wrapText="1"/>
    </xf>
    <xf numFmtId="0" fontId="0" fillId="0" borderId="0" xfId="0"/>
    <xf numFmtId="0" fontId="11"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50000</xdr:colOff>
      <xdr:row>7</xdr:row>
      <xdr:rowOff>24447</xdr:rowOff>
    </xdr:from>
    <xdr:ext cx="6801912" cy="2792417"/>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801912" cy="279241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50000</xdr:colOff>
      <xdr:row>0</xdr:row>
      <xdr:rowOff>50000</xdr:rowOff>
    </xdr:from>
    <xdr:ext cx="981045" cy="446920"/>
    <xdr:pic>
      <xdr:nvPicPr>
        <xdr:cNvPr id="2" name="image.png" descr="image.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981045" cy="44692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0</xdr:row>
      <xdr:rowOff>50000</xdr:rowOff>
    </xdr:from>
    <xdr:ext cx="981045" cy="446920"/>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981045" cy="4469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0</xdr:row>
      <xdr:rowOff>50000</xdr:rowOff>
    </xdr:from>
    <xdr:ext cx="981045" cy="446920"/>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981045" cy="44692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0</xdr:row>
      <xdr:rowOff>50000</xdr:rowOff>
    </xdr:from>
    <xdr:ext cx="981045" cy="446920"/>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981045" cy="44692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50000</xdr:colOff>
      <xdr:row>0</xdr:row>
      <xdr:rowOff>50000</xdr:rowOff>
    </xdr:from>
    <xdr:ext cx="981045" cy="446920"/>
    <xdr:pic>
      <xdr:nvPicPr>
        <xdr:cNvPr id="2" name="image.png" descr="image.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981045" cy="44692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50000</xdr:colOff>
      <xdr:row>0</xdr:row>
      <xdr:rowOff>50000</xdr:rowOff>
    </xdr:from>
    <xdr:ext cx="981045" cy="446920"/>
    <xdr:pic>
      <xdr:nvPicPr>
        <xdr:cNvPr id="2" name="image.png" descr="image.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981045" cy="44692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50000</xdr:colOff>
      <xdr:row>0</xdr:row>
      <xdr:rowOff>50000</xdr:rowOff>
    </xdr:from>
    <xdr:ext cx="981045" cy="446920"/>
    <xdr:pic>
      <xdr:nvPicPr>
        <xdr:cNvPr id="2" name="image.png" descr="image.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981045" cy="44692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50000</xdr:colOff>
      <xdr:row>0</xdr:row>
      <xdr:rowOff>50000</xdr:rowOff>
    </xdr:from>
    <xdr:ext cx="981045" cy="446920"/>
    <xdr:pic>
      <xdr:nvPicPr>
        <xdr:cNvPr id="2" name="image.png" descr="image.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981045" cy="44692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50000</xdr:colOff>
      <xdr:row>0</xdr:row>
      <xdr:rowOff>50000</xdr:rowOff>
    </xdr:from>
    <xdr:ext cx="981045" cy="446920"/>
    <xdr:pic>
      <xdr:nvPicPr>
        <xdr:cNvPr id="2" name="image.png" descr="image.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981045" cy="44692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showRuler="0" workbookViewId="0">
      <selection activeCell="I8" sqref="I8"/>
    </sheetView>
  </sheetViews>
  <sheetFormatPr defaultColWidth="13.08984375" defaultRowHeight="12.5" x14ac:dyDescent="0.25"/>
  <cols>
    <col min="1" max="1" width="5.36328125" customWidth="1"/>
    <col min="2" max="2" width="9.26953125" customWidth="1"/>
    <col min="3" max="3" width="4.36328125" customWidth="1"/>
    <col min="4" max="4" width="105" customWidth="1"/>
    <col min="5" max="6" width="8.6328125" customWidth="1"/>
  </cols>
  <sheetData>
    <row r="1" spans="1:6" ht="13.5" x14ac:dyDescent="0.3">
      <c r="A1" s="7"/>
      <c r="B1" s="8"/>
      <c r="C1" s="8"/>
      <c r="D1" s="9"/>
      <c r="E1" s="7"/>
      <c r="F1" s="7"/>
    </row>
    <row r="2" spans="1:6" ht="13.5" x14ac:dyDescent="0.3">
      <c r="A2" s="7"/>
      <c r="B2" s="8"/>
      <c r="C2" s="8"/>
      <c r="D2" s="9"/>
      <c r="E2" s="7"/>
      <c r="F2" s="7"/>
    </row>
    <row r="3" spans="1:6" ht="13.5" x14ac:dyDescent="0.3">
      <c r="A3" s="7"/>
      <c r="B3" s="8"/>
      <c r="C3" s="8"/>
      <c r="D3" s="9"/>
      <c r="E3" s="7"/>
      <c r="F3" s="7"/>
    </row>
    <row r="4" spans="1:6" ht="13.5" x14ac:dyDescent="0.3">
      <c r="A4" s="7"/>
      <c r="B4" s="8"/>
      <c r="C4" s="8"/>
      <c r="D4" s="9"/>
      <c r="E4" s="7"/>
      <c r="F4" s="7"/>
    </row>
    <row r="5" spans="1:6" ht="13.5" x14ac:dyDescent="0.3">
      <c r="A5" s="7"/>
      <c r="B5" s="8"/>
      <c r="C5" s="8"/>
      <c r="D5" s="9"/>
      <c r="E5" s="7"/>
      <c r="F5" s="7"/>
    </row>
    <row r="6" spans="1:6" ht="13.5" x14ac:dyDescent="0.3">
      <c r="A6" s="7"/>
      <c r="B6" s="8"/>
      <c r="C6" s="8"/>
      <c r="D6" s="9"/>
      <c r="E6" s="7"/>
      <c r="F6" s="7"/>
    </row>
    <row r="7" spans="1:6" ht="13.5" x14ac:dyDescent="0.3">
      <c r="A7" s="7"/>
      <c r="B7" s="8"/>
      <c r="C7" s="8"/>
      <c r="D7" s="9"/>
      <c r="E7" s="7"/>
      <c r="F7" s="7"/>
    </row>
    <row r="8" spans="1:6" ht="224.15" customHeight="1" x14ac:dyDescent="0.3">
      <c r="A8" s="7"/>
      <c r="B8" s="282"/>
      <c r="C8" s="282"/>
      <c r="D8" s="282"/>
      <c r="E8" s="282"/>
      <c r="F8" s="7"/>
    </row>
    <row r="9" spans="1:6" ht="31.5" x14ac:dyDescent="0.3">
      <c r="A9" s="7"/>
      <c r="B9" s="2"/>
      <c r="C9" s="2"/>
      <c r="D9" s="2"/>
      <c r="E9" s="7"/>
      <c r="F9" s="7"/>
    </row>
    <row r="10" spans="1:6" ht="31.5" x14ac:dyDescent="0.3">
      <c r="A10" s="7"/>
      <c r="B10" s="2"/>
      <c r="C10" s="2"/>
      <c r="D10" s="2"/>
      <c r="E10" s="7"/>
      <c r="F10" s="7"/>
    </row>
    <row r="11" spans="1:6" ht="13.5" x14ac:dyDescent="0.3">
      <c r="A11" s="7"/>
      <c r="B11" s="8"/>
      <c r="C11" s="8"/>
      <c r="D11" s="9"/>
      <c r="E11" s="7"/>
      <c r="F11" s="7"/>
    </row>
    <row r="12" spans="1:6" ht="14" x14ac:dyDescent="0.3">
      <c r="A12" s="10"/>
      <c r="B12" s="3">
        <v>1</v>
      </c>
      <c r="C12" s="11"/>
      <c r="D12" s="4" t="s">
        <v>0</v>
      </c>
      <c r="E12" s="12"/>
      <c r="F12" s="12"/>
    </row>
    <row r="13" spans="1:6" ht="14" x14ac:dyDescent="0.3">
      <c r="A13" s="10"/>
      <c r="B13" s="11"/>
      <c r="C13" s="11"/>
      <c r="D13" s="4"/>
      <c r="E13" s="12"/>
      <c r="F13" s="7"/>
    </row>
    <row r="14" spans="1:6" ht="14" x14ac:dyDescent="0.3">
      <c r="A14" s="10"/>
      <c r="B14" s="3">
        <v>2</v>
      </c>
      <c r="C14" s="11"/>
      <c r="D14" s="4" t="s">
        <v>1</v>
      </c>
      <c r="E14" s="7"/>
      <c r="F14" s="12"/>
    </row>
    <row r="15" spans="1:6" ht="14" x14ac:dyDescent="0.3">
      <c r="A15" s="10"/>
      <c r="B15" s="13"/>
      <c r="C15" s="13"/>
      <c r="D15" s="6"/>
      <c r="E15" s="7"/>
      <c r="F15" s="12"/>
    </row>
    <row r="16" spans="1:6" ht="14" x14ac:dyDescent="0.3">
      <c r="A16" s="10"/>
      <c r="B16" s="11"/>
      <c r="C16" s="5">
        <v>2.1</v>
      </c>
      <c r="D16" s="6" t="s">
        <v>2</v>
      </c>
      <c r="E16" s="7"/>
      <c r="F16" s="12"/>
    </row>
    <row r="17" spans="1:6" ht="14" x14ac:dyDescent="0.3">
      <c r="A17" s="10"/>
      <c r="B17" s="13"/>
      <c r="C17" s="13"/>
      <c r="D17" s="6"/>
      <c r="E17" s="7"/>
      <c r="F17" s="12"/>
    </row>
    <row r="18" spans="1:6" ht="14" x14ac:dyDescent="0.3">
      <c r="A18" s="10"/>
      <c r="B18" s="11"/>
      <c r="C18" s="5">
        <v>2.2000000000000002</v>
      </c>
      <c r="D18" s="6" t="s">
        <v>3</v>
      </c>
      <c r="E18" s="7"/>
      <c r="F18" s="12"/>
    </row>
    <row r="19" spans="1:6" ht="14" x14ac:dyDescent="0.3">
      <c r="A19" s="10"/>
      <c r="B19" s="13"/>
      <c r="C19" s="13"/>
      <c r="D19" s="6"/>
      <c r="E19" s="7"/>
      <c r="F19" s="12"/>
    </row>
    <row r="20" spans="1:6" ht="14" x14ac:dyDescent="0.3">
      <c r="A20" s="10"/>
      <c r="B20" s="11"/>
      <c r="C20" s="5">
        <v>2.2999999999999998</v>
      </c>
      <c r="D20" s="6" t="s">
        <v>4</v>
      </c>
      <c r="E20" s="7"/>
      <c r="F20" s="12"/>
    </row>
    <row r="21" spans="1:6" ht="14" x14ac:dyDescent="0.3">
      <c r="A21" s="10"/>
      <c r="B21" s="13"/>
      <c r="C21" s="13"/>
      <c r="D21" s="6"/>
      <c r="E21" s="7"/>
      <c r="F21" s="12"/>
    </row>
    <row r="22" spans="1:6" ht="14" x14ac:dyDescent="0.3">
      <c r="A22" s="10"/>
      <c r="B22" s="11"/>
      <c r="C22" s="5">
        <v>2.4</v>
      </c>
      <c r="D22" s="6" t="s">
        <v>5</v>
      </c>
      <c r="E22" s="7"/>
      <c r="F22" s="12"/>
    </row>
    <row r="23" spans="1:6" ht="14" x14ac:dyDescent="0.3">
      <c r="A23" s="10"/>
      <c r="B23" s="13"/>
      <c r="C23" s="13"/>
      <c r="D23" s="4"/>
      <c r="E23" s="7"/>
      <c r="F23" s="12"/>
    </row>
    <row r="24" spans="1:6" ht="14" x14ac:dyDescent="0.3">
      <c r="A24" s="10"/>
      <c r="B24" s="3">
        <v>3</v>
      </c>
      <c r="C24" s="11"/>
      <c r="D24" s="4" t="s">
        <v>6</v>
      </c>
      <c r="E24" s="7"/>
      <c r="F24" s="12"/>
    </row>
    <row r="25" spans="1:6" ht="14" x14ac:dyDescent="0.3">
      <c r="A25" s="10"/>
      <c r="B25" s="13"/>
      <c r="C25" s="13"/>
      <c r="D25" s="4"/>
      <c r="E25" s="7"/>
      <c r="F25" s="12"/>
    </row>
    <row r="26" spans="1:6" ht="14" x14ac:dyDescent="0.3">
      <c r="A26" s="10"/>
      <c r="B26" s="3">
        <v>4</v>
      </c>
      <c r="C26" s="11"/>
      <c r="D26" s="4" t="s">
        <v>7</v>
      </c>
      <c r="E26" s="7"/>
      <c r="F26" s="12"/>
    </row>
    <row r="27" spans="1:6" ht="14" x14ac:dyDescent="0.3">
      <c r="A27" s="10"/>
      <c r="B27" s="14"/>
      <c r="C27" s="14"/>
      <c r="D27" s="4"/>
      <c r="E27" s="7"/>
      <c r="F27" s="12"/>
    </row>
    <row r="28" spans="1:6" ht="14" x14ac:dyDescent="0.3">
      <c r="A28" s="10"/>
      <c r="B28" s="3">
        <v>5</v>
      </c>
      <c r="C28" s="11"/>
      <c r="D28" s="4" t="s">
        <v>8</v>
      </c>
      <c r="E28" s="7"/>
      <c r="F28" s="12"/>
    </row>
    <row r="29" spans="1:6" ht="13.5" x14ac:dyDescent="0.3">
      <c r="A29" s="7"/>
      <c r="B29" s="8"/>
      <c r="C29" s="8"/>
      <c r="D29" s="9"/>
      <c r="E29" s="7"/>
      <c r="F29" s="7"/>
    </row>
    <row r="30" spans="1:6" ht="13.5" x14ac:dyDescent="0.3">
      <c r="A30" s="7"/>
      <c r="B30" s="283" t="s">
        <v>9</v>
      </c>
      <c r="C30" s="283"/>
      <c r="D30" s="283"/>
      <c r="E30" s="283"/>
      <c r="F30" s="7"/>
    </row>
    <row r="31" spans="1:6" ht="13.5" x14ac:dyDescent="0.3">
      <c r="A31" s="7"/>
      <c r="B31" s="283" t="s">
        <v>10</v>
      </c>
      <c r="C31" s="283"/>
      <c r="D31" s="283"/>
      <c r="E31" s="283"/>
      <c r="F31" s="7"/>
    </row>
  </sheetData>
  <mergeCells count="3">
    <mergeCell ref="B8:E8"/>
    <mergeCell ref="B31:E31"/>
    <mergeCell ref="B30:E30"/>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K38"/>
  <sheetViews>
    <sheetView showRuler="0" workbookViewId="0"/>
  </sheetViews>
  <sheetFormatPr defaultColWidth="13.08984375" defaultRowHeight="12.5" x14ac:dyDescent="0.25"/>
  <cols>
    <col min="1" max="1" width="5.36328125" customWidth="1"/>
    <col min="2" max="2" width="51.6328125" customWidth="1"/>
    <col min="3" max="3" width="114.6328125" customWidth="1"/>
    <col min="4" max="11" width="9.7265625" customWidth="1"/>
    <col min="12" max="14" width="9.08984375" customWidth="1"/>
  </cols>
  <sheetData>
    <row r="1" spans="2:11" ht="36.65" customHeight="1" x14ac:dyDescent="0.25">
      <c r="B1" s="279"/>
    </row>
    <row r="3" spans="2:11" ht="36" x14ac:dyDescent="0.25">
      <c r="B3" s="16" t="s">
        <v>244</v>
      </c>
    </row>
    <row r="5" spans="2:11" ht="120" customHeight="1" x14ac:dyDescent="0.3">
      <c r="B5" s="287" t="s">
        <v>245</v>
      </c>
      <c r="C5" s="286"/>
      <c r="D5" s="286"/>
      <c r="E5" s="286"/>
      <c r="F5" s="286"/>
      <c r="G5" s="286"/>
      <c r="H5" s="286"/>
      <c r="I5" s="286"/>
      <c r="J5" s="286"/>
      <c r="K5" s="286"/>
    </row>
    <row r="7" spans="2:11" ht="13" x14ac:dyDescent="0.3">
      <c r="B7" s="285" t="s">
        <v>246</v>
      </c>
      <c r="C7" s="286"/>
      <c r="D7" s="286"/>
      <c r="E7" s="286"/>
      <c r="F7" s="286"/>
      <c r="G7" s="286"/>
      <c r="H7" s="286"/>
      <c r="I7" s="286"/>
      <c r="J7" s="286"/>
      <c r="K7" s="286"/>
    </row>
    <row r="8" spans="2:11" ht="13" x14ac:dyDescent="0.3">
      <c r="B8" s="287" t="s">
        <v>247</v>
      </c>
      <c r="C8" s="286"/>
      <c r="D8" s="286"/>
      <c r="E8" s="286"/>
      <c r="F8" s="286"/>
      <c r="G8" s="286"/>
      <c r="H8" s="286"/>
      <c r="I8" s="286"/>
      <c r="J8" s="286"/>
      <c r="K8" s="286"/>
    </row>
    <row r="10" spans="2:11" ht="13" x14ac:dyDescent="0.3">
      <c r="B10" s="285" t="s">
        <v>248</v>
      </c>
      <c r="C10" s="286"/>
      <c r="D10" s="286"/>
      <c r="E10" s="286"/>
      <c r="F10" s="286"/>
      <c r="G10" s="286"/>
      <c r="H10" s="286"/>
      <c r="I10" s="286"/>
      <c r="J10" s="286"/>
      <c r="K10" s="286"/>
    </row>
    <row r="11" spans="2:11" ht="13" x14ac:dyDescent="0.3">
      <c r="B11" s="287" t="s">
        <v>249</v>
      </c>
      <c r="C11" s="286"/>
      <c r="D11" s="286"/>
      <c r="E11" s="286"/>
      <c r="F11" s="286"/>
      <c r="G11" s="286"/>
      <c r="H11" s="286"/>
      <c r="I11" s="286"/>
      <c r="J11" s="286"/>
      <c r="K11" s="286"/>
    </row>
    <row r="13" spans="2:11" ht="13" x14ac:dyDescent="0.3">
      <c r="B13" s="285" t="s">
        <v>250</v>
      </c>
      <c r="C13" s="286"/>
      <c r="D13" s="286"/>
      <c r="E13" s="286"/>
      <c r="F13" s="286"/>
      <c r="G13" s="286"/>
      <c r="H13" s="286"/>
      <c r="I13" s="286"/>
      <c r="J13" s="286"/>
      <c r="K13" s="286"/>
    </row>
    <row r="14" spans="2:11" ht="33.25" customHeight="1" x14ac:dyDescent="0.3">
      <c r="B14" s="287" t="s">
        <v>251</v>
      </c>
      <c r="C14" s="286"/>
      <c r="D14" s="286"/>
      <c r="E14" s="286"/>
      <c r="F14" s="286"/>
      <c r="G14" s="286"/>
      <c r="H14" s="286"/>
      <c r="I14" s="286"/>
      <c r="J14" s="286"/>
      <c r="K14" s="286"/>
    </row>
    <row r="16" spans="2:11" ht="13" x14ac:dyDescent="0.3">
      <c r="B16" s="285" t="s">
        <v>252</v>
      </c>
      <c r="C16" s="286"/>
      <c r="D16" s="286"/>
      <c r="E16" s="286"/>
      <c r="F16" s="286"/>
      <c r="G16" s="286"/>
      <c r="H16" s="286"/>
      <c r="I16" s="286"/>
      <c r="J16" s="286"/>
      <c r="K16" s="286"/>
    </row>
    <row r="17" spans="2:11" ht="13" x14ac:dyDescent="0.3">
      <c r="B17" s="287" t="s">
        <v>253</v>
      </c>
      <c r="C17" s="286"/>
      <c r="D17" s="286"/>
      <c r="E17" s="286"/>
      <c r="F17" s="286"/>
      <c r="G17" s="286"/>
      <c r="H17" s="286"/>
      <c r="I17" s="286"/>
      <c r="J17" s="286"/>
      <c r="K17" s="286"/>
    </row>
    <row r="19" spans="2:11" ht="13" x14ac:dyDescent="0.3">
      <c r="B19" s="285" t="s">
        <v>254</v>
      </c>
      <c r="C19" s="286"/>
      <c r="D19" s="286"/>
      <c r="E19" s="286"/>
      <c r="F19" s="286"/>
      <c r="G19" s="286"/>
      <c r="H19" s="286"/>
      <c r="I19" s="286"/>
      <c r="J19" s="286"/>
      <c r="K19" s="286"/>
    </row>
    <row r="20" spans="2:11" ht="13" x14ac:dyDescent="0.3">
      <c r="B20" s="287" t="s">
        <v>255</v>
      </c>
      <c r="C20" s="286"/>
      <c r="D20" s="286"/>
      <c r="E20" s="286"/>
      <c r="F20" s="286"/>
      <c r="G20" s="286"/>
      <c r="H20" s="286"/>
      <c r="I20" s="286"/>
      <c r="J20" s="286"/>
      <c r="K20" s="286"/>
    </row>
    <row r="22" spans="2:11" ht="13" x14ac:dyDescent="0.3">
      <c r="B22" s="285" t="s">
        <v>256</v>
      </c>
      <c r="C22" s="286"/>
      <c r="D22" s="286"/>
      <c r="E22" s="286"/>
      <c r="F22" s="286"/>
      <c r="G22" s="286"/>
      <c r="H22" s="286"/>
      <c r="I22" s="286"/>
      <c r="J22" s="286"/>
      <c r="K22" s="286"/>
    </row>
    <row r="23" spans="2:11" ht="13" x14ac:dyDescent="0.3">
      <c r="B23" s="287" t="s">
        <v>257</v>
      </c>
      <c r="C23" s="286"/>
      <c r="D23" s="286"/>
      <c r="E23" s="286"/>
      <c r="F23" s="286"/>
      <c r="G23" s="286"/>
      <c r="H23" s="286"/>
      <c r="I23" s="286"/>
      <c r="J23" s="286"/>
      <c r="K23" s="286"/>
    </row>
    <row r="25" spans="2:11" ht="13" x14ac:dyDescent="0.3">
      <c r="B25" s="285" t="s">
        <v>258</v>
      </c>
      <c r="C25" s="286"/>
      <c r="D25" s="286"/>
      <c r="E25" s="286"/>
      <c r="F25" s="286"/>
      <c r="G25" s="286"/>
      <c r="H25" s="286"/>
      <c r="I25" s="286"/>
      <c r="J25" s="286"/>
      <c r="K25" s="286"/>
    </row>
    <row r="26" spans="2:11" ht="13" x14ac:dyDescent="0.3">
      <c r="B26" s="287" t="s">
        <v>259</v>
      </c>
      <c r="C26" s="286"/>
      <c r="D26" s="286"/>
      <c r="E26" s="286"/>
      <c r="F26" s="286"/>
      <c r="G26" s="286"/>
      <c r="H26" s="286"/>
      <c r="I26" s="286"/>
      <c r="J26" s="286"/>
      <c r="K26" s="286"/>
    </row>
    <row r="28" spans="2:11" ht="13" x14ac:dyDescent="0.3">
      <c r="B28" s="285" t="s">
        <v>260</v>
      </c>
      <c r="C28" s="286"/>
      <c r="D28" s="286"/>
      <c r="E28" s="286"/>
      <c r="F28" s="286"/>
      <c r="G28" s="286"/>
      <c r="H28" s="286"/>
      <c r="I28" s="286"/>
      <c r="J28" s="286"/>
      <c r="K28" s="286"/>
    </row>
    <row r="29" spans="2:11" ht="13" x14ac:dyDescent="0.3">
      <c r="B29" s="287" t="s">
        <v>261</v>
      </c>
      <c r="C29" s="286"/>
      <c r="D29" s="286"/>
      <c r="E29" s="286"/>
      <c r="F29" s="286"/>
      <c r="G29" s="286"/>
      <c r="H29" s="286"/>
      <c r="I29" s="286"/>
      <c r="J29" s="286"/>
      <c r="K29" s="286"/>
    </row>
    <row r="31" spans="2:11" ht="13" x14ac:dyDescent="0.3">
      <c r="B31" s="285" t="s">
        <v>262</v>
      </c>
      <c r="C31" s="286"/>
      <c r="D31" s="286"/>
      <c r="E31" s="286"/>
      <c r="F31" s="286"/>
      <c r="G31" s="286"/>
      <c r="H31" s="286"/>
      <c r="I31" s="286"/>
      <c r="J31" s="286"/>
      <c r="K31" s="286"/>
    </row>
    <row r="32" spans="2:11" ht="13" x14ac:dyDescent="0.3">
      <c r="B32" s="287" t="s">
        <v>263</v>
      </c>
      <c r="C32" s="286"/>
      <c r="D32" s="286"/>
      <c r="E32" s="286"/>
      <c r="F32" s="286"/>
      <c r="G32" s="286"/>
      <c r="H32" s="286"/>
      <c r="I32" s="286"/>
      <c r="J32" s="286"/>
      <c r="K32" s="286"/>
    </row>
    <row r="34" spans="2:11" ht="13" x14ac:dyDescent="0.3">
      <c r="B34" s="285" t="s">
        <v>264</v>
      </c>
      <c r="C34" s="286"/>
      <c r="D34" s="286"/>
      <c r="E34" s="286"/>
      <c r="F34" s="286"/>
      <c r="G34" s="286"/>
      <c r="H34" s="286"/>
      <c r="I34" s="286"/>
      <c r="J34" s="286"/>
      <c r="K34" s="286"/>
    </row>
    <row r="35" spans="2:11" ht="13" x14ac:dyDescent="0.3">
      <c r="B35" s="287" t="s">
        <v>265</v>
      </c>
      <c r="C35" s="286"/>
      <c r="D35" s="286"/>
      <c r="E35" s="286"/>
      <c r="F35" s="286"/>
      <c r="G35" s="286"/>
      <c r="H35" s="286"/>
      <c r="I35" s="286"/>
      <c r="J35" s="286"/>
      <c r="K35" s="286"/>
    </row>
    <row r="37" spans="2:11" ht="13" x14ac:dyDescent="0.3">
      <c r="B37" s="285" t="s">
        <v>266</v>
      </c>
      <c r="C37" s="286"/>
      <c r="D37" s="286"/>
      <c r="E37" s="286"/>
      <c r="F37" s="286"/>
      <c r="G37" s="286"/>
      <c r="H37" s="286"/>
      <c r="I37" s="286"/>
      <c r="J37" s="286"/>
      <c r="K37" s="286"/>
    </row>
    <row r="38" spans="2:11" ht="13" x14ac:dyDescent="0.3">
      <c r="B38" s="287" t="s">
        <v>267</v>
      </c>
      <c r="C38" s="286"/>
      <c r="D38" s="286"/>
      <c r="E38" s="286"/>
      <c r="F38" s="286"/>
      <c r="G38" s="286"/>
      <c r="H38" s="286"/>
      <c r="I38" s="286"/>
      <c r="J38" s="286"/>
      <c r="K38" s="286"/>
    </row>
  </sheetData>
  <mergeCells count="23">
    <mergeCell ref="B5:K5"/>
    <mergeCell ref="B8:K8"/>
    <mergeCell ref="B7:K7"/>
    <mergeCell ref="B16:K16"/>
    <mergeCell ref="B14:K14"/>
    <mergeCell ref="B13:K13"/>
    <mergeCell ref="B10:K10"/>
    <mergeCell ref="B11:K11"/>
    <mergeCell ref="B17:K17"/>
    <mergeCell ref="B20:K20"/>
    <mergeCell ref="B19:K19"/>
    <mergeCell ref="B22:K22"/>
    <mergeCell ref="B23:K23"/>
    <mergeCell ref="B25:K25"/>
    <mergeCell ref="B38:K38"/>
    <mergeCell ref="B37:K37"/>
    <mergeCell ref="B34:K34"/>
    <mergeCell ref="B35:K35"/>
    <mergeCell ref="B29:K29"/>
    <mergeCell ref="B32:K32"/>
    <mergeCell ref="B31:K31"/>
    <mergeCell ref="B28:K28"/>
    <mergeCell ref="B26:K2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0"/>
  <sheetViews>
    <sheetView workbookViewId="0">
      <pane xSplit="2" topLeftCell="M1" activePane="topRight" state="frozen"/>
      <selection pane="topRight" activeCell="T27" sqref="T27"/>
    </sheetView>
  </sheetViews>
  <sheetFormatPr defaultColWidth="13.08984375" defaultRowHeight="12.5" x14ac:dyDescent="0.25"/>
  <cols>
    <col min="1" max="1" width="5.36328125" customWidth="1"/>
    <col min="2" max="2" width="48.81640625" customWidth="1"/>
    <col min="3" max="20" width="13.08984375" customWidth="1"/>
    <col min="21" max="21" width="5" customWidth="1"/>
  </cols>
  <sheetData>
    <row r="1" spans="1:20" ht="36.65" customHeight="1" x14ac:dyDescent="0.25">
      <c r="B1" s="15"/>
    </row>
    <row r="3" spans="1:20" ht="21" x14ac:dyDescent="0.25">
      <c r="B3" s="16" t="s">
        <v>11</v>
      </c>
    </row>
    <row r="5" spans="1:20" ht="13" x14ac:dyDescent="0.25">
      <c r="A5" s="17">
        <v>1</v>
      </c>
      <c r="B5" s="18" t="s">
        <v>12</v>
      </c>
      <c r="C5" s="19" t="s">
        <v>13</v>
      </c>
      <c r="D5" s="19" t="s">
        <v>14</v>
      </c>
      <c r="E5" s="19" t="s">
        <v>15</v>
      </c>
      <c r="F5" s="19" t="s">
        <v>16</v>
      </c>
      <c r="G5" s="20">
        <v>2023</v>
      </c>
      <c r="H5" s="19" t="s">
        <v>17</v>
      </c>
      <c r="I5" s="19" t="s">
        <v>18</v>
      </c>
      <c r="J5" s="19" t="s">
        <v>19</v>
      </c>
      <c r="K5" s="19" t="s">
        <v>20</v>
      </c>
      <c r="L5" s="20">
        <v>2024</v>
      </c>
      <c r="M5" s="19" t="s">
        <v>21</v>
      </c>
      <c r="N5" s="19" t="s">
        <v>22</v>
      </c>
      <c r="O5" s="19" t="s">
        <v>23</v>
      </c>
      <c r="P5" s="21" t="s">
        <v>24</v>
      </c>
      <c r="Q5" s="20">
        <v>2025</v>
      </c>
      <c r="R5" s="21" t="s">
        <v>25</v>
      </c>
      <c r="S5" s="21" t="s">
        <v>26</v>
      </c>
      <c r="T5" s="19" t="s">
        <v>27</v>
      </c>
    </row>
    <row r="6" spans="1:20" ht="13" x14ac:dyDescent="0.25">
      <c r="A6" s="17">
        <v>2</v>
      </c>
      <c r="B6" s="22" t="s">
        <v>28</v>
      </c>
      <c r="C6" s="23">
        <v>335596</v>
      </c>
      <c r="D6" s="23">
        <v>333938</v>
      </c>
      <c r="E6" s="23">
        <v>322242</v>
      </c>
      <c r="F6" s="23">
        <v>353677</v>
      </c>
      <c r="G6" s="24">
        <v>1345511</v>
      </c>
      <c r="H6" s="23">
        <v>339900</v>
      </c>
      <c r="I6" s="23">
        <v>393050</v>
      </c>
      <c r="J6" s="23">
        <v>419390</v>
      </c>
      <c r="K6" s="23">
        <v>446882</v>
      </c>
      <c r="L6" s="24">
        <v>1599222</v>
      </c>
      <c r="M6" s="23">
        <v>533300</v>
      </c>
      <c r="N6" s="23">
        <v>543161</v>
      </c>
      <c r="O6" s="23">
        <v>598439</v>
      </c>
      <c r="P6" s="25">
        <v>684966</v>
      </c>
      <c r="Q6" s="24">
        <v>2359890</v>
      </c>
      <c r="R6" s="25">
        <v>652487</v>
      </c>
      <c r="S6" s="25">
        <v>739653</v>
      </c>
      <c r="T6" s="24">
        <v>1392140</v>
      </c>
    </row>
    <row r="7" spans="1:20" x14ac:dyDescent="0.25">
      <c r="A7" s="17">
        <v>3</v>
      </c>
      <c r="B7" s="26" t="s">
        <v>29</v>
      </c>
      <c r="C7" s="27">
        <v>-240381</v>
      </c>
      <c r="D7" s="27">
        <v>-274007</v>
      </c>
      <c r="E7" s="27">
        <v>-245117</v>
      </c>
      <c r="F7" s="27">
        <v>-254514</v>
      </c>
      <c r="G7" s="28">
        <v>-1014002</v>
      </c>
      <c r="H7" s="27">
        <v>-249000</v>
      </c>
      <c r="I7" s="27">
        <v>-244323</v>
      </c>
      <c r="J7" s="27">
        <v>-278814</v>
      </c>
      <c r="K7" s="27">
        <v>-284179</v>
      </c>
      <c r="L7" s="28">
        <v>-1056316</v>
      </c>
      <c r="M7" s="27">
        <v>-322300</v>
      </c>
      <c r="N7" s="27">
        <v>-308849</v>
      </c>
      <c r="O7" s="27">
        <v>-329643</v>
      </c>
      <c r="P7" s="27">
        <v>-328913</v>
      </c>
      <c r="Q7" s="28">
        <v>-1289729</v>
      </c>
      <c r="R7" s="27">
        <v>-310772</v>
      </c>
      <c r="S7" s="27">
        <v>-364041</v>
      </c>
      <c r="T7" s="28">
        <v>-674813</v>
      </c>
    </row>
    <row r="8" spans="1:20" x14ac:dyDescent="0.25">
      <c r="B8" s="26" t="s">
        <v>30</v>
      </c>
      <c r="C8" s="27">
        <v>-2950</v>
      </c>
      <c r="D8" s="27">
        <v>-3056</v>
      </c>
      <c r="E8" s="27">
        <v>-2682</v>
      </c>
      <c r="F8" s="27">
        <v>-2619</v>
      </c>
      <c r="G8" s="28">
        <v>-11225</v>
      </c>
      <c r="H8" s="27">
        <v>-4600</v>
      </c>
      <c r="I8" s="27">
        <v>-5109</v>
      </c>
      <c r="J8" s="27">
        <v>-5128</v>
      </c>
      <c r="K8" s="27">
        <v>-3092</v>
      </c>
      <c r="L8" s="28">
        <v>-17929</v>
      </c>
      <c r="M8" s="27">
        <v>-5700</v>
      </c>
      <c r="N8" s="27">
        <v>-7866</v>
      </c>
      <c r="O8" s="27">
        <v>-8387</v>
      </c>
      <c r="P8" s="27">
        <v>-10450</v>
      </c>
      <c r="Q8" s="28">
        <v>-32444</v>
      </c>
      <c r="R8" s="27">
        <v>-10273</v>
      </c>
      <c r="S8" s="27">
        <v>-10889</v>
      </c>
      <c r="T8" s="28">
        <v>-21162</v>
      </c>
    </row>
    <row r="9" spans="1:20" x14ac:dyDescent="0.25">
      <c r="A9" s="17">
        <v>15</v>
      </c>
      <c r="B9" s="29" t="s">
        <v>31</v>
      </c>
      <c r="C9" s="30">
        <v>-47879</v>
      </c>
      <c r="D9" s="30">
        <v>-51874</v>
      </c>
      <c r="E9" s="30">
        <v>-62423</v>
      </c>
      <c r="F9" s="30">
        <v>-75116</v>
      </c>
      <c r="G9" s="31">
        <v>-237269</v>
      </c>
      <c r="H9" s="30">
        <v>-68200</v>
      </c>
      <c r="I9" s="30">
        <v>-71135</v>
      </c>
      <c r="J9" s="30">
        <v>-71519</v>
      </c>
      <c r="K9" s="30">
        <v>-102570</v>
      </c>
      <c r="L9" s="31">
        <v>-313424</v>
      </c>
      <c r="M9" s="30">
        <v>-120400</v>
      </c>
      <c r="N9" s="30">
        <v>-119384</v>
      </c>
      <c r="O9" s="30">
        <v>-128891</v>
      </c>
      <c r="P9" s="30">
        <v>-113003</v>
      </c>
      <c r="Q9" s="31">
        <v>-481677</v>
      </c>
      <c r="R9" s="30">
        <v>-95698</v>
      </c>
      <c r="S9" s="30">
        <v>-113159</v>
      </c>
      <c r="T9" s="31">
        <v>-208857</v>
      </c>
    </row>
    <row r="10" spans="1:20" ht="13.5" thickBot="1" x14ac:dyDescent="0.3">
      <c r="A10" s="17">
        <v>4</v>
      </c>
      <c r="B10" s="32" t="s">
        <v>32</v>
      </c>
      <c r="C10" s="33">
        <v>44386</v>
      </c>
      <c r="D10" s="33">
        <v>5001</v>
      </c>
      <c r="E10" s="33">
        <v>12020</v>
      </c>
      <c r="F10" s="33">
        <v>21500</v>
      </c>
      <c r="G10" s="34">
        <v>83000</v>
      </c>
      <c r="H10" s="33">
        <v>18100</v>
      </c>
      <c r="I10" s="33">
        <v>72600</v>
      </c>
      <c r="J10" s="33">
        <v>64000</v>
      </c>
      <c r="K10" s="33">
        <v>57000</v>
      </c>
      <c r="L10" s="34">
        <v>211600</v>
      </c>
      <c r="M10" s="33">
        <v>84900</v>
      </c>
      <c r="N10" s="33">
        <v>107100</v>
      </c>
      <c r="O10" s="33">
        <v>131500</v>
      </c>
      <c r="P10" s="33">
        <v>232600</v>
      </c>
      <c r="Q10" s="34">
        <v>556100</v>
      </c>
      <c r="R10" s="33">
        <v>235700</v>
      </c>
      <c r="S10" s="33">
        <v>251600</v>
      </c>
      <c r="T10" s="34">
        <v>487308</v>
      </c>
    </row>
    <row r="11" spans="1:20" x14ac:dyDescent="0.25">
      <c r="A11" s="17">
        <v>5</v>
      </c>
      <c r="B11" s="35" t="s">
        <v>33</v>
      </c>
      <c r="C11" s="36">
        <v>-5642</v>
      </c>
      <c r="D11" s="36">
        <v>-7223</v>
      </c>
      <c r="E11" s="36">
        <v>-5612</v>
      </c>
      <c r="F11" s="36">
        <v>-7554</v>
      </c>
      <c r="G11" s="37">
        <v>-26119</v>
      </c>
      <c r="H11" s="36">
        <v>-5900</v>
      </c>
      <c r="I11" s="36">
        <v>-8267</v>
      </c>
      <c r="J11" s="36">
        <v>-8221</v>
      </c>
      <c r="K11" s="36">
        <v>-9145</v>
      </c>
      <c r="L11" s="37">
        <v>-31533</v>
      </c>
      <c r="M11" s="36">
        <v>-8400</v>
      </c>
      <c r="N11" s="36">
        <v>-8268</v>
      </c>
      <c r="O11" s="36">
        <v>-9089</v>
      </c>
      <c r="P11" s="36">
        <v>-6924</v>
      </c>
      <c r="Q11" s="37">
        <v>-32724</v>
      </c>
      <c r="R11" s="36">
        <v>-9451</v>
      </c>
      <c r="S11" s="36">
        <v>-10795</v>
      </c>
      <c r="T11" s="37">
        <v>-20246</v>
      </c>
    </row>
    <row r="12" spans="1:20" x14ac:dyDescent="0.25">
      <c r="A12" s="17">
        <v>6</v>
      </c>
      <c r="B12" s="26" t="s">
        <v>34</v>
      </c>
      <c r="C12" s="27">
        <v>-1199</v>
      </c>
      <c r="D12" s="27">
        <v>-1646</v>
      </c>
      <c r="E12" s="27">
        <v>-1816</v>
      </c>
      <c r="F12" s="27">
        <v>-216</v>
      </c>
      <c r="G12" s="28">
        <v>-4961</v>
      </c>
      <c r="H12" s="27">
        <v>-300</v>
      </c>
      <c r="I12" s="27">
        <v>-175</v>
      </c>
      <c r="J12" s="27">
        <v>-88</v>
      </c>
      <c r="K12" s="27">
        <v>-570</v>
      </c>
      <c r="L12" s="28">
        <v>-1133</v>
      </c>
      <c r="M12" s="27">
        <v>-500</v>
      </c>
      <c r="N12" s="27">
        <v>-2335</v>
      </c>
      <c r="O12" s="27">
        <v>-436</v>
      </c>
      <c r="P12" s="27">
        <v>-2322</v>
      </c>
      <c r="Q12" s="28">
        <v>-5618</v>
      </c>
      <c r="R12" s="27">
        <v>-2297</v>
      </c>
      <c r="S12" s="27">
        <v>-760</v>
      </c>
      <c r="T12" s="28">
        <v>-3057</v>
      </c>
    </row>
    <row r="13" spans="1:20" hidden="1" x14ac:dyDescent="0.25">
      <c r="B13" s="38" t="s">
        <v>35</v>
      </c>
      <c r="C13" s="27">
        <v>0</v>
      </c>
      <c r="D13" s="27">
        <v>0</v>
      </c>
      <c r="E13" s="27">
        <v>0</v>
      </c>
      <c r="F13" s="27">
        <v>0</v>
      </c>
      <c r="G13" s="28">
        <v>0</v>
      </c>
      <c r="H13" s="27">
        <v>0</v>
      </c>
      <c r="I13" s="27">
        <v>0</v>
      </c>
      <c r="J13" s="27">
        <v>0</v>
      </c>
      <c r="K13" s="27">
        <v>0</v>
      </c>
      <c r="L13" s="28">
        <v>0</v>
      </c>
      <c r="M13" s="27">
        <v>0</v>
      </c>
      <c r="N13" s="27">
        <v>0</v>
      </c>
      <c r="O13" s="39">
        <v>209476</v>
      </c>
      <c r="P13" s="39">
        <v>0</v>
      </c>
      <c r="Q13" s="28">
        <v>209476</v>
      </c>
      <c r="R13" s="39">
        <v>0</v>
      </c>
      <c r="S13" s="39">
        <v>0</v>
      </c>
      <c r="T13" s="28">
        <v>0</v>
      </c>
    </row>
    <row r="14" spans="1:20" x14ac:dyDescent="0.25">
      <c r="B14" s="40" t="s">
        <v>36</v>
      </c>
      <c r="C14" s="27">
        <v>0</v>
      </c>
      <c r="D14" s="27">
        <v>0</v>
      </c>
      <c r="E14" s="27">
        <v>0</v>
      </c>
      <c r="F14" s="27">
        <v>0</v>
      </c>
      <c r="G14" s="28">
        <v>0</v>
      </c>
      <c r="H14" s="27">
        <v>0</v>
      </c>
      <c r="I14" s="27">
        <v>0</v>
      </c>
      <c r="J14" s="27">
        <v>0</v>
      </c>
      <c r="K14" s="27">
        <v>0</v>
      </c>
      <c r="L14" s="28">
        <v>0</v>
      </c>
      <c r="M14" s="27">
        <v>0</v>
      </c>
      <c r="N14" s="27">
        <v>0</v>
      </c>
      <c r="O14" s="41">
        <v>209476</v>
      </c>
      <c r="P14" s="41">
        <v>0</v>
      </c>
      <c r="Q14" s="28">
        <v>209476</v>
      </c>
      <c r="R14" s="41">
        <v>0</v>
      </c>
      <c r="S14" s="41">
        <v>0</v>
      </c>
      <c r="T14" s="28">
        <v>0</v>
      </c>
    </row>
    <row r="15" spans="1:20" x14ac:dyDescent="0.25">
      <c r="A15" s="17">
        <v>10</v>
      </c>
      <c r="B15" s="29" t="s">
        <v>37</v>
      </c>
      <c r="C15" s="30">
        <v>-12018</v>
      </c>
      <c r="D15" s="30">
        <v>-2389</v>
      </c>
      <c r="E15" s="30">
        <v>-1329</v>
      </c>
      <c r="F15" s="30">
        <v>-3298</v>
      </c>
      <c r="G15" s="31">
        <v>-19005</v>
      </c>
      <c r="H15" s="30">
        <v>-7100</v>
      </c>
      <c r="I15" s="30">
        <v>-4602</v>
      </c>
      <c r="J15" s="30">
        <v>-4106</v>
      </c>
      <c r="K15" s="30">
        <v>-205</v>
      </c>
      <c r="L15" s="31">
        <v>-16013</v>
      </c>
      <c r="M15" s="30">
        <v>-4200</v>
      </c>
      <c r="N15" s="30">
        <v>-3658</v>
      </c>
      <c r="O15" s="30">
        <v>-7418</v>
      </c>
      <c r="P15" s="30">
        <v>-6265</v>
      </c>
      <c r="Q15" s="31">
        <v>-21504</v>
      </c>
      <c r="R15" s="30">
        <v>-469</v>
      </c>
      <c r="S15" s="30">
        <v>-5741</v>
      </c>
      <c r="T15" s="31">
        <v>-6210</v>
      </c>
    </row>
    <row r="16" spans="1:20" ht="13.5" thickBot="1" x14ac:dyDescent="0.3">
      <c r="A16" s="17">
        <v>11</v>
      </c>
      <c r="B16" s="32" t="s">
        <v>38</v>
      </c>
      <c r="C16" s="33">
        <v>25527</v>
      </c>
      <c r="D16" s="33">
        <v>-6257</v>
      </c>
      <c r="E16" s="33">
        <v>3263</v>
      </c>
      <c r="F16" s="33">
        <v>10400</v>
      </c>
      <c r="G16" s="34">
        <v>32900</v>
      </c>
      <c r="H16" s="33">
        <v>4800</v>
      </c>
      <c r="I16" s="33">
        <v>59500</v>
      </c>
      <c r="J16" s="33">
        <v>51600</v>
      </c>
      <c r="K16" s="33">
        <v>47100</v>
      </c>
      <c r="L16" s="34">
        <v>163000</v>
      </c>
      <c r="M16" s="33">
        <v>71800</v>
      </c>
      <c r="N16" s="33">
        <v>92800</v>
      </c>
      <c r="O16" s="33">
        <v>324100</v>
      </c>
      <c r="P16" s="33">
        <v>217100</v>
      </c>
      <c r="Q16" s="34">
        <v>705800</v>
      </c>
      <c r="R16" s="33">
        <v>223500</v>
      </c>
      <c r="S16" s="33">
        <v>234300</v>
      </c>
      <c r="T16" s="34">
        <v>457800</v>
      </c>
    </row>
    <row r="17" spans="1:20" x14ac:dyDescent="0.25">
      <c r="A17" s="17">
        <v>12</v>
      </c>
      <c r="B17" s="42" t="s">
        <v>39</v>
      </c>
      <c r="C17" s="43">
        <v>-9262</v>
      </c>
      <c r="D17" s="43">
        <v>581</v>
      </c>
      <c r="E17" s="43">
        <v>13462</v>
      </c>
      <c r="F17" s="43">
        <v>-9885</v>
      </c>
      <c r="G17" s="44">
        <v>-5066</v>
      </c>
      <c r="H17" s="43">
        <v>12700</v>
      </c>
      <c r="I17" s="43">
        <v>-3483</v>
      </c>
      <c r="J17" s="43">
        <v>-5381</v>
      </c>
      <c r="K17" s="43">
        <v>19167</v>
      </c>
      <c r="L17" s="44">
        <v>23003</v>
      </c>
      <c r="M17" s="43">
        <v>-8900</v>
      </c>
      <c r="N17" s="43">
        <v>-4848.7650000000003</v>
      </c>
      <c r="O17" s="43">
        <v>4603</v>
      </c>
      <c r="P17" s="43">
        <v>-8694.2350000000006</v>
      </c>
      <c r="Q17" s="44">
        <v>-17822</v>
      </c>
      <c r="R17" s="43">
        <v>-2025</v>
      </c>
      <c r="S17" s="43">
        <v>-3281</v>
      </c>
      <c r="T17" s="44">
        <v>-5306</v>
      </c>
    </row>
    <row r="18" spans="1:20" ht="25" x14ac:dyDescent="0.25">
      <c r="A18" s="17">
        <v>13</v>
      </c>
      <c r="B18" s="45" t="s">
        <v>40</v>
      </c>
      <c r="C18" s="46">
        <v>-44835</v>
      </c>
      <c r="D18" s="46">
        <v>51470</v>
      </c>
      <c r="E18" s="46">
        <v>4274</v>
      </c>
      <c r="F18" s="46">
        <v>-7760</v>
      </c>
      <c r="G18" s="47">
        <v>3075</v>
      </c>
      <c r="H18" s="46">
        <v>-3700</v>
      </c>
      <c r="I18" s="46">
        <v>-4178</v>
      </c>
      <c r="J18" s="46">
        <v>-328</v>
      </c>
      <c r="K18" s="46">
        <v>7856</v>
      </c>
      <c r="L18" s="47">
        <v>-350</v>
      </c>
      <c r="M18" s="46">
        <v>-7400</v>
      </c>
      <c r="N18" s="46">
        <v>1389</v>
      </c>
      <c r="O18" s="46">
        <v>-1801</v>
      </c>
      <c r="P18" s="46">
        <v>-9425</v>
      </c>
      <c r="Q18" s="47">
        <v>-17225</v>
      </c>
      <c r="R18" s="46">
        <v>2864</v>
      </c>
      <c r="S18" s="46">
        <v>-1407</v>
      </c>
      <c r="T18" s="47">
        <v>1457</v>
      </c>
    </row>
    <row r="19" spans="1:20" x14ac:dyDescent="0.25">
      <c r="A19" s="17">
        <v>14</v>
      </c>
      <c r="B19" s="45" t="s">
        <v>41</v>
      </c>
      <c r="C19" s="46">
        <v>0</v>
      </c>
      <c r="D19" s="46">
        <v>0</v>
      </c>
      <c r="E19" s="46">
        <v>-2721</v>
      </c>
      <c r="F19" s="46">
        <v>-21</v>
      </c>
      <c r="G19" s="47">
        <v>-2721</v>
      </c>
      <c r="H19" s="46">
        <v>0</v>
      </c>
      <c r="I19" s="46">
        <v>0</v>
      </c>
      <c r="J19" s="46">
        <v>0</v>
      </c>
      <c r="K19" s="46">
        <v>0</v>
      </c>
      <c r="L19" s="47">
        <v>0</v>
      </c>
      <c r="M19" s="46">
        <v>0</v>
      </c>
      <c r="N19" s="46">
        <v>0</v>
      </c>
      <c r="O19" s="46">
        <v>0</v>
      </c>
      <c r="P19" s="46">
        <v>0</v>
      </c>
      <c r="Q19" s="47">
        <v>0</v>
      </c>
      <c r="R19" s="46">
        <v>0</v>
      </c>
      <c r="S19" s="46">
        <v>0</v>
      </c>
      <c r="T19" s="47">
        <v>0</v>
      </c>
    </row>
    <row r="20" spans="1:20" x14ac:dyDescent="0.25">
      <c r="B20" s="45" t="s">
        <v>42</v>
      </c>
      <c r="C20" s="46">
        <v>0</v>
      </c>
      <c r="D20" s="46">
        <v>-53921</v>
      </c>
      <c r="E20" s="46">
        <v>0</v>
      </c>
      <c r="F20" s="46">
        <v>1998</v>
      </c>
      <c r="G20" s="47">
        <v>-51923</v>
      </c>
      <c r="H20" s="46">
        <v>0</v>
      </c>
      <c r="I20" s="46">
        <v>7261</v>
      </c>
      <c r="J20" s="46">
        <v>0</v>
      </c>
      <c r="K20" s="46">
        <v>0</v>
      </c>
      <c r="L20" s="47">
        <v>7261</v>
      </c>
      <c r="M20" s="46">
        <v>0</v>
      </c>
      <c r="N20" s="46">
        <v>0</v>
      </c>
      <c r="O20" s="46">
        <v>0</v>
      </c>
      <c r="P20" s="46">
        <v>0</v>
      </c>
      <c r="Q20" s="47">
        <v>0</v>
      </c>
      <c r="R20" s="46">
        <v>0</v>
      </c>
      <c r="S20" s="46">
        <v>0</v>
      </c>
      <c r="T20" s="47">
        <v>0</v>
      </c>
    </row>
    <row r="21" spans="1:20" x14ac:dyDescent="0.25">
      <c r="B21" s="45" t="s">
        <v>43</v>
      </c>
      <c r="C21" s="46">
        <v>0</v>
      </c>
      <c r="D21" s="46">
        <v>0</v>
      </c>
      <c r="E21" s="46">
        <v>0</v>
      </c>
      <c r="F21" s="46">
        <v>0</v>
      </c>
      <c r="G21" s="47">
        <v>0</v>
      </c>
      <c r="H21" s="46">
        <v>0</v>
      </c>
      <c r="I21" s="46">
        <v>0</v>
      </c>
      <c r="J21" s="46">
        <v>0</v>
      </c>
      <c r="K21" s="46">
        <v>0</v>
      </c>
      <c r="L21" s="47">
        <v>0</v>
      </c>
      <c r="M21" s="46">
        <v>0</v>
      </c>
      <c r="N21" s="46">
        <v>0</v>
      </c>
      <c r="O21" s="46">
        <v>0</v>
      </c>
      <c r="P21" s="46">
        <v>0</v>
      </c>
      <c r="Q21" s="47">
        <v>0</v>
      </c>
      <c r="R21" s="46">
        <v>0</v>
      </c>
      <c r="S21" s="46">
        <v>0</v>
      </c>
      <c r="T21" s="47">
        <v>0</v>
      </c>
    </row>
    <row r="22" spans="1:20" x14ac:dyDescent="0.25">
      <c r="B22" s="45" t="s">
        <v>44</v>
      </c>
      <c r="C22" s="46">
        <v>-2716</v>
      </c>
      <c r="D22" s="46">
        <v>-17069</v>
      </c>
      <c r="E22" s="46">
        <v>-4625</v>
      </c>
      <c r="F22" s="46">
        <v>-6817</v>
      </c>
      <c r="G22" s="47">
        <v>-31202</v>
      </c>
      <c r="H22" s="46">
        <v>-4300</v>
      </c>
      <c r="I22" s="46">
        <v>-4065</v>
      </c>
      <c r="J22" s="46">
        <v>-3002</v>
      </c>
      <c r="K22" s="46">
        <v>12793</v>
      </c>
      <c r="L22" s="47">
        <v>1426</v>
      </c>
      <c r="M22" s="46">
        <v>-5800</v>
      </c>
      <c r="N22" s="46">
        <v>1045</v>
      </c>
      <c r="O22" s="46">
        <v>-10457</v>
      </c>
      <c r="P22" s="46">
        <v>-31817</v>
      </c>
      <c r="Q22" s="47">
        <v>-47064</v>
      </c>
      <c r="R22" s="46">
        <v>-3706</v>
      </c>
      <c r="S22" s="46">
        <v>-22029</v>
      </c>
      <c r="T22" s="47">
        <v>-25735</v>
      </c>
    </row>
    <row r="23" spans="1:20" x14ac:dyDescent="0.25">
      <c r="B23" s="45" t="s">
        <v>45</v>
      </c>
      <c r="C23" s="46">
        <v>1381</v>
      </c>
      <c r="D23" s="46">
        <v>1936</v>
      </c>
      <c r="E23" s="46">
        <v>1613</v>
      </c>
      <c r="F23" s="46">
        <v>1492</v>
      </c>
      <c r="G23" s="47">
        <v>6423</v>
      </c>
      <c r="H23" s="46">
        <v>1600</v>
      </c>
      <c r="I23" s="46">
        <v>1195</v>
      </c>
      <c r="J23" s="46">
        <v>1225</v>
      </c>
      <c r="K23" s="46">
        <v>1186</v>
      </c>
      <c r="L23" s="47">
        <v>5206</v>
      </c>
      <c r="M23" s="46">
        <v>1000</v>
      </c>
      <c r="N23" s="46">
        <v>2957</v>
      </c>
      <c r="O23" s="46">
        <v>1908</v>
      </c>
      <c r="P23" s="46">
        <v>1676</v>
      </c>
      <c r="Q23" s="47">
        <v>7542</v>
      </c>
      <c r="R23" s="46">
        <v>1749</v>
      </c>
      <c r="S23" s="46">
        <v>2229</v>
      </c>
      <c r="T23" s="47">
        <v>3978</v>
      </c>
    </row>
    <row r="24" spans="1:20" x14ac:dyDescent="0.25">
      <c r="B24" s="45" t="s">
        <v>46</v>
      </c>
      <c r="C24" s="46">
        <v>-9263</v>
      </c>
      <c r="D24" s="46">
        <v>-9427</v>
      </c>
      <c r="E24" s="46">
        <v>-12040</v>
      </c>
      <c r="F24" s="46">
        <v>-11815</v>
      </c>
      <c r="G24" s="47">
        <v>-42519</v>
      </c>
      <c r="H24" s="46">
        <v>-10100</v>
      </c>
      <c r="I24" s="46">
        <v>-8717</v>
      </c>
      <c r="J24" s="46">
        <v>-10328</v>
      </c>
      <c r="K24" s="46">
        <v>-36861</v>
      </c>
      <c r="L24" s="47">
        <v>-66006</v>
      </c>
      <c r="M24" s="46">
        <v>-36700</v>
      </c>
      <c r="N24" s="46">
        <v>-40166</v>
      </c>
      <c r="O24" s="46">
        <v>-36979</v>
      </c>
      <c r="P24" s="46">
        <v>-31890</v>
      </c>
      <c r="Q24" s="47">
        <v>-145718</v>
      </c>
      <c r="R24" s="46">
        <v>-33633</v>
      </c>
      <c r="S24" s="46">
        <v>-32659</v>
      </c>
      <c r="T24" s="47">
        <v>-66292</v>
      </c>
    </row>
    <row r="25" spans="1:20" hidden="1" x14ac:dyDescent="0.25">
      <c r="B25" s="45" t="s">
        <v>47</v>
      </c>
      <c r="C25" s="48"/>
      <c r="D25" s="48"/>
      <c r="E25" s="48"/>
      <c r="F25" s="48"/>
      <c r="G25" s="49"/>
      <c r="H25" s="48"/>
      <c r="I25" s="48"/>
      <c r="J25" s="48"/>
      <c r="K25" s="48"/>
      <c r="L25" s="49"/>
      <c r="M25" s="48"/>
      <c r="N25" s="48"/>
      <c r="O25" s="48"/>
      <c r="P25" s="46">
        <v>1676</v>
      </c>
      <c r="Q25" s="47">
        <v>7542</v>
      </c>
      <c r="R25" s="46">
        <v>1749</v>
      </c>
      <c r="S25" s="46">
        <v>2229</v>
      </c>
      <c r="T25" s="47">
        <v>3978</v>
      </c>
    </row>
    <row r="26" spans="1:20" hidden="1" x14ac:dyDescent="0.25">
      <c r="B26" s="50" t="s">
        <v>47</v>
      </c>
      <c r="C26" s="51"/>
      <c r="D26" s="51"/>
      <c r="E26" s="51"/>
      <c r="F26" s="51"/>
      <c r="G26" s="52"/>
      <c r="H26" s="51"/>
      <c r="I26" s="51"/>
      <c r="J26" s="51"/>
      <c r="K26" s="51"/>
      <c r="L26" s="52"/>
      <c r="M26" s="51"/>
      <c r="N26" s="51"/>
      <c r="O26" s="51"/>
      <c r="P26" s="53">
        <v>-31890</v>
      </c>
      <c r="Q26" s="54">
        <v>-145718</v>
      </c>
      <c r="R26" s="53">
        <v>-33633</v>
      </c>
      <c r="S26" s="53">
        <v>-32659</v>
      </c>
      <c r="T26" s="54">
        <v>-66292</v>
      </c>
    </row>
    <row r="27" spans="1:20" ht="13.5" thickBot="1" x14ac:dyDescent="0.3">
      <c r="A27" s="17">
        <v>19</v>
      </c>
      <c r="B27" s="32" t="s">
        <v>48</v>
      </c>
      <c r="C27" s="33">
        <v>-39168</v>
      </c>
      <c r="D27" s="33">
        <v>-32687</v>
      </c>
      <c r="E27" s="33">
        <v>3226</v>
      </c>
      <c r="F27" s="33">
        <v>-22400</v>
      </c>
      <c r="G27" s="34">
        <v>-91000</v>
      </c>
      <c r="H27" s="33">
        <v>1000</v>
      </c>
      <c r="I27" s="33">
        <v>47500</v>
      </c>
      <c r="J27" s="33">
        <v>33800</v>
      </c>
      <c r="K27" s="33">
        <v>51300</v>
      </c>
      <c r="L27" s="34">
        <v>133500</v>
      </c>
      <c r="M27" s="33">
        <v>14000</v>
      </c>
      <c r="N27" s="33">
        <v>53200</v>
      </c>
      <c r="O27" s="33">
        <v>281300</v>
      </c>
      <c r="P27" s="33">
        <v>137000</v>
      </c>
      <c r="Q27" s="34">
        <v>485500</v>
      </c>
      <c r="R27" s="33">
        <v>188800</v>
      </c>
      <c r="S27" s="33">
        <v>177100</v>
      </c>
      <c r="T27" s="34">
        <v>365897</v>
      </c>
    </row>
    <row r="28" spans="1:20" x14ac:dyDescent="0.25">
      <c r="A28" s="17">
        <v>18</v>
      </c>
      <c r="B28" s="55" t="s">
        <v>49</v>
      </c>
      <c r="C28" s="56">
        <v>10218</v>
      </c>
      <c r="D28" s="56">
        <v>-1224</v>
      </c>
      <c r="E28" s="56">
        <v>-45518</v>
      </c>
      <c r="F28" s="56">
        <v>2783</v>
      </c>
      <c r="G28" s="57">
        <v>-33723</v>
      </c>
      <c r="H28" s="56">
        <v>-6700</v>
      </c>
      <c r="I28" s="56">
        <v>-20027</v>
      </c>
      <c r="J28" s="56">
        <v>-16709</v>
      </c>
      <c r="K28" s="56">
        <v>-4104</v>
      </c>
      <c r="L28" s="57">
        <v>-47540</v>
      </c>
      <c r="M28" s="56">
        <v>-15100</v>
      </c>
      <c r="N28" s="56">
        <v>-23141</v>
      </c>
      <c r="O28" s="56">
        <v>-18864</v>
      </c>
      <c r="P28" s="56">
        <v>-78538</v>
      </c>
      <c r="Q28" s="57">
        <v>-135655</v>
      </c>
      <c r="R28" s="56">
        <v>-76820</v>
      </c>
      <c r="S28" s="56">
        <v>-74457</v>
      </c>
      <c r="T28" s="57">
        <v>-151277</v>
      </c>
    </row>
    <row r="29" spans="1:20" ht="13.5" thickBot="1" x14ac:dyDescent="0.3">
      <c r="A29" s="17">
        <v>19</v>
      </c>
      <c r="B29" s="58" t="s">
        <v>50</v>
      </c>
      <c r="C29" s="59">
        <v>-28950</v>
      </c>
      <c r="D29" s="59">
        <v>-33911</v>
      </c>
      <c r="E29" s="59">
        <v>-42292</v>
      </c>
      <c r="F29" s="59">
        <v>-19600</v>
      </c>
      <c r="G29" s="60">
        <v>-124700</v>
      </c>
      <c r="H29" s="59">
        <v>-5700</v>
      </c>
      <c r="I29" s="59">
        <v>27500</v>
      </c>
      <c r="J29" s="59">
        <v>17100</v>
      </c>
      <c r="K29" s="59">
        <v>47200</v>
      </c>
      <c r="L29" s="60">
        <v>86000</v>
      </c>
      <c r="M29" s="59">
        <v>-1100</v>
      </c>
      <c r="N29" s="59">
        <v>30100</v>
      </c>
      <c r="O29" s="59">
        <v>262400</v>
      </c>
      <c r="P29" s="59">
        <v>58400</v>
      </c>
      <c r="Q29" s="60">
        <v>349700</v>
      </c>
      <c r="R29" s="59">
        <v>111900</v>
      </c>
      <c r="S29" s="59">
        <v>102664</v>
      </c>
      <c r="T29" s="60">
        <v>214600</v>
      </c>
    </row>
    <row r="30" spans="1:20" ht="13" thickTop="1" x14ac:dyDescent="0.25">
      <c r="A30" s="17">
        <v>20</v>
      </c>
      <c r="B30" s="61" t="s">
        <v>51</v>
      </c>
      <c r="C30" s="62">
        <v>-20002</v>
      </c>
      <c r="D30" s="62">
        <v>-36510</v>
      </c>
      <c r="E30" s="62">
        <v>-32900</v>
      </c>
      <c r="F30" s="62">
        <v>-12260</v>
      </c>
      <c r="G30" s="63">
        <v>-101672</v>
      </c>
      <c r="H30" s="62">
        <v>-4800</v>
      </c>
      <c r="I30" s="62">
        <v>29308</v>
      </c>
      <c r="J30" s="62">
        <v>12518</v>
      </c>
      <c r="K30" s="62">
        <v>45880</v>
      </c>
      <c r="L30" s="63">
        <v>82906</v>
      </c>
      <c r="M30" s="62">
        <v>-6785</v>
      </c>
      <c r="N30" s="62">
        <v>23968.991999999998</v>
      </c>
      <c r="O30" s="62">
        <v>248094</v>
      </c>
      <c r="P30" s="62">
        <v>50596.008000000002</v>
      </c>
      <c r="Q30" s="63">
        <v>315874</v>
      </c>
      <c r="R30" s="62">
        <v>102461</v>
      </c>
      <c r="S30" s="62">
        <v>74263</v>
      </c>
      <c r="T30" s="63">
        <v>176724</v>
      </c>
    </row>
    <row r="31" spans="1:20" x14ac:dyDescent="0.25">
      <c r="A31" s="17">
        <v>21</v>
      </c>
      <c r="B31" s="45" t="s">
        <v>52</v>
      </c>
      <c r="C31" s="46">
        <v>-8948</v>
      </c>
      <c r="D31" s="46">
        <v>2599</v>
      </c>
      <c r="E31" s="46">
        <v>-9500</v>
      </c>
      <c r="F31" s="46">
        <v>-7205</v>
      </c>
      <c r="G31" s="47">
        <v>-23054</v>
      </c>
      <c r="H31" s="46">
        <v>-900</v>
      </c>
      <c r="I31" s="46">
        <v>-1883</v>
      </c>
      <c r="J31" s="46">
        <v>4473</v>
      </c>
      <c r="K31" s="46">
        <v>1278</v>
      </c>
      <c r="L31" s="47">
        <v>2968</v>
      </c>
      <c r="M31" s="46">
        <v>5615</v>
      </c>
      <c r="N31" s="46">
        <v>6067.2430000000004</v>
      </c>
      <c r="O31" s="46">
        <v>14367</v>
      </c>
      <c r="P31" s="46">
        <v>7804.7569999999996</v>
      </c>
      <c r="Q31" s="47">
        <v>33854</v>
      </c>
      <c r="R31" s="46">
        <v>9495</v>
      </c>
      <c r="S31" s="46">
        <v>28401</v>
      </c>
      <c r="T31" s="47">
        <v>37896</v>
      </c>
    </row>
    <row r="32" spans="1:20" ht="25" x14ac:dyDescent="0.25">
      <c r="A32" s="17">
        <v>22</v>
      </c>
      <c r="B32" s="40" t="s">
        <v>53</v>
      </c>
      <c r="C32" s="64">
        <v>691818526</v>
      </c>
      <c r="D32" s="64">
        <v>693783922</v>
      </c>
      <c r="E32" s="64">
        <v>694030000</v>
      </c>
      <c r="F32" s="64">
        <v>694363075</v>
      </c>
      <c r="G32" s="65">
        <v>693520515</v>
      </c>
      <c r="H32" s="64">
        <v>728558632</v>
      </c>
      <c r="I32" s="64">
        <v>753741708</v>
      </c>
      <c r="J32" s="64">
        <v>758258475</v>
      </c>
      <c r="K32" s="64">
        <v>761878360</v>
      </c>
      <c r="L32" s="65">
        <v>750633211</v>
      </c>
      <c r="M32" s="64">
        <v>761966779</v>
      </c>
      <c r="N32" s="64">
        <v>761878360</v>
      </c>
      <c r="O32" s="64">
        <v>762261156</v>
      </c>
      <c r="P32" s="64">
        <v>763240293</v>
      </c>
      <c r="Q32" s="65">
        <v>762422156</v>
      </c>
      <c r="R32" s="64">
        <v>763668362</v>
      </c>
      <c r="S32" s="64">
        <v>763857868</v>
      </c>
      <c r="T32" s="65">
        <v>763774175</v>
      </c>
    </row>
    <row r="33" spans="1:20" ht="13" x14ac:dyDescent="0.25">
      <c r="A33" s="17">
        <v>23</v>
      </c>
      <c r="B33" s="22" t="s">
        <v>54</v>
      </c>
      <c r="C33" s="66">
        <v>-0.03</v>
      </c>
      <c r="D33" s="66">
        <v>-0.05</v>
      </c>
      <c r="E33" s="66">
        <v>-0.05</v>
      </c>
      <c r="F33" s="66">
        <v>-0.02</v>
      </c>
      <c r="G33" s="67">
        <v>-0.15</v>
      </c>
      <c r="H33" s="66">
        <v>-0.01</v>
      </c>
      <c r="I33" s="66">
        <v>0.04</v>
      </c>
      <c r="J33" s="66">
        <v>0.02</v>
      </c>
      <c r="K33" s="66">
        <v>0.06</v>
      </c>
      <c r="L33" s="67">
        <v>0.11</v>
      </c>
      <c r="M33" s="66">
        <v>-8.9045876893800897E-3</v>
      </c>
      <c r="N33" s="66">
        <v>3.1460392181240103E-2</v>
      </c>
      <c r="O33" s="66">
        <v>0.32547113026444202</v>
      </c>
      <c r="P33" s="66">
        <v>6.6291059924426701E-2</v>
      </c>
      <c r="Q33" s="67">
        <v>0.41430328003217198</v>
      </c>
      <c r="R33" s="66">
        <v>0.134169496994299</v>
      </c>
      <c r="S33" s="66">
        <v>9.72209662439453E-2</v>
      </c>
      <c r="T33" s="67">
        <v>0.23</v>
      </c>
    </row>
    <row r="34" spans="1:20" ht="15" x14ac:dyDescent="0.25">
      <c r="A34" s="17">
        <v>37</v>
      </c>
      <c r="B34" s="22" t="s">
        <v>55</v>
      </c>
      <c r="C34" s="68">
        <v>16800</v>
      </c>
      <c r="D34" s="68">
        <v>26900</v>
      </c>
      <c r="E34" s="68">
        <v>76300</v>
      </c>
      <c r="F34" s="68">
        <v>63300</v>
      </c>
      <c r="G34" s="69">
        <v>183300</v>
      </c>
      <c r="H34" s="68">
        <v>78600</v>
      </c>
      <c r="I34" s="68">
        <v>126500</v>
      </c>
      <c r="J34" s="68">
        <v>115200</v>
      </c>
      <c r="K34" s="68">
        <v>190100</v>
      </c>
      <c r="L34" s="69">
        <v>510400</v>
      </c>
      <c r="M34" s="68">
        <v>170000</v>
      </c>
      <c r="N34" s="68">
        <v>209700</v>
      </c>
      <c r="O34" s="68">
        <v>445400</v>
      </c>
      <c r="P34" s="68">
        <v>280200</v>
      </c>
      <c r="Q34" s="69">
        <v>1105300</v>
      </c>
      <c r="R34" s="68">
        <v>316400</v>
      </c>
      <c r="S34" s="68">
        <v>320700</v>
      </c>
      <c r="T34" s="69">
        <v>637100</v>
      </c>
    </row>
    <row r="35" spans="1:20" ht="15" x14ac:dyDescent="0.25">
      <c r="A35" s="17">
        <v>16</v>
      </c>
      <c r="B35" s="22" t="s">
        <v>56</v>
      </c>
      <c r="C35" s="68">
        <v>65930</v>
      </c>
      <c r="D35" s="68">
        <v>43420</v>
      </c>
      <c r="E35" s="68">
        <v>62800</v>
      </c>
      <c r="F35" s="68">
        <v>88150</v>
      </c>
      <c r="G35" s="69">
        <v>260300</v>
      </c>
      <c r="H35" s="68">
        <v>80100</v>
      </c>
      <c r="I35" s="68">
        <v>123100</v>
      </c>
      <c r="J35" s="68">
        <v>120900</v>
      </c>
      <c r="K35" s="68">
        <v>172000</v>
      </c>
      <c r="L35" s="69">
        <v>496100</v>
      </c>
      <c r="M35" s="68">
        <v>179900</v>
      </c>
      <c r="N35" s="68">
        <v>215600</v>
      </c>
      <c r="O35" s="68">
        <v>249200</v>
      </c>
      <c r="P35" s="68">
        <v>308000</v>
      </c>
      <c r="Q35" s="69">
        <v>952700</v>
      </c>
      <c r="R35" s="68">
        <v>329100</v>
      </c>
      <c r="S35" s="68">
        <v>354000</v>
      </c>
      <c r="T35" s="69">
        <v>683200</v>
      </c>
    </row>
    <row r="36" spans="1:20" ht="28" x14ac:dyDescent="0.25">
      <c r="A36" s="17">
        <v>44</v>
      </c>
      <c r="B36" s="22" t="s">
        <v>57</v>
      </c>
      <c r="C36" s="68">
        <v>17500</v>
      </c>
      <c r="D36" s="68">
        <v>-12200</v>
      </c>
      <c r="E36" s="68">
        <v>-15800</v>
      </c>
      <c r="F36" s="68">
        <v>10800</v>
      </c>
      <c r="G36" s="69">
        <v>300</v>
      </c>
      <c r="H36" s="68">
        <v>-4500</v>
      </c>
      <c r="I36" s="68">
        <v>20900</v>
      </c>
      <c r="J36" s="68">
        <v>25500</v>
      </c>
      <c r="K36" s="68">
        <v>29600</v>
      </c>
      <c r="L36" s="69">
        <v>71500</v>
      </c>
      <c r="M36" s="68">
        <v>8100</v>
      </c>
      <c r="N36" s="68">
        <v>27500</v>
      </c>
      <c r="O36" s="68">
        <v>49400</v>
      </c>
      <c r="P36" s="68">
        <v>78700</v>
      </c>
      <c r="Q36" s="69">
        <v>163600</v>
      </c>
      <c r="R36" s="68">
        <v>94800</v>
      </c>
      <c r="S36" s="68">
        <v>97600</v>
      </c>
      <c r="T36" s="69">
        <v>192300</v>
      </c>
    </row>
    <row r="37" spans="1:20" ht="28" x14ac:dyDescent="0.25">
      <c r="A37" s="17">
        <v>47</v>
      </c>
      <c r="B37" s="22" t="s">
        <v>58</v>
      </c>
      <c r="C37" s="66">
        <v>0.02</v>
      </c>
      <c r="D37" s="66">
        <v>-0.02</v>
      </c>
      <c r="E37" s="66">
        <v>-0.02</v>
      </c>
      <c r="F37" s="66">
        <v>0.02</v>
      </c>
      <c r="G37" s="67">
        <v>0</v>
      </c>
      <c r="H37" s="66">
        <v>-0.01</v>
      </c>
      <c r="I37" s="66">
        <v>0.03</v>
      </c>
      <c r="J37" s="66">
        <v>0.03</v>
      </c>
      <c r="K37" s="66">
        <v>0.04</v>
      </c>
      <c r="L37" s="67">
        <v>0.1</v>
      </c>
      <c r="M37" s="66">
        <v>1.2026771051655E-2</v>
      </c>
      <c r="N37" s="66">
        <v>3.60398738717293E-2</v>
      </c>
      <c r="O37" s="66">
        <v>6.4830799275307702E-2</v>
      </c>
      <c r="P37" s="66">
        <v>0.103067147687917</v>
      </c>
      <c r="Q37" s="67">
        <v>0.21457928355376901</v>
      </c>
      <c r="R37" s="66">
        <v>0.124137655449971</v>
      </c>
      <c r="S37" s="66">
        <v>0.12777246146006799</v>
      </c>
      <c r="T37" s="67">
        <v>0.25177599124767502</v>
      </c>
    </row>
    <row r="38" spans="1:20" ht="13" x14ac:dyDescent="0.25">
      <c r="B38" s="71"/>
      <c r="C38" s="72"/>
      <c r="D38" s="72"/>
      <c r="E38" s="72"/>
      <c r="F38" s="72"/>
      <c r="G38" s="72"/>
      <c r="H38" s="72"/>
      <c r="I38" s="72"/>
      <c r="J38" s="72"/>
      <c r="K38" s="72"/>
      <c r="L38" s="72"/>
      <c r="M38" s="72"/>
      <c r="N38" s="72"/>
      <c r="O38" s="72"/>
      <c r="P38" s="72"/>
      <c r="Q38" s="72"/>
      <c r="R38" s="72"/>
      <c r="S38" s="72"/>
      <c r="T38" s="72"/>
    </row>
    <row r="39" spans="1:20" ht="27" x14ac:dyDescent="0.25">
      <c r="B39" s="70" t="s">
        <v>59</v>
      </c>
    </row>
    <row r="40" spans="1:20" ht="27" x14ac:dyDescent="0.25">
      <c r="B40" s="70" t="s">
        <v>60</v>
      </c>
    </row>
  </sheetData>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50"/>
  <sheetViews>
    <sheetView workbookViewId="0">
      <pane xSplit="2" topLeftCell="J1" activePane="topRight" state="frozen"/>
      <selection pane="topRight" activeCell="T32" sqref="T32"/>
    </sheetView>
  </sheetViews>
  <sheetFormatPr defaultColWidth="13.08984375" defaultRowHeight="12.5" x14ac:dyDescent="0.25"/>
  <cols>
    <col min="1" max="1" width="5.36328125" customWidth="1"/>
    <col min="2" max="2" width="42.81640625" customWidth="1"/>
    <col min="3" max="20" width="9.7265625" customWidth="1"/>
    <col min="21" max="21" width="8.6328125" customWidth="1"/>
  </cols>
  <sheetData>
    <row r="1" spans="1:20" ht="36.65" customHeight="1" x14ac:dyDescent="0.25">
      <c r="B1" s="15"/>
      <c r="C1" s="73"/>
      <c r="D1" s="73"/>
      <c r="E1" s="73"/>
      <c r="F1" s="73"/>
      <c r="G1" s="73"/>
      <c r="H1" s="73"/>
      <c r="I1" s="74"/>
      <c r="J1" s="73"/>
      <c r="K1" s="73"/>
      <c r="L1" s="73"/>
      <c r="M1" s="73"/>
      <c r="N1" s="73"/>
      <c r="O1" s="73"/>
      <c r="P1" s="73"/>
      <c r="Q1" s="73"/>
    </row>
    <row r="2" spans="1:20" x14ac:dyDescent="0.25">
      <c r="C2" s="73"/>
      <c r="D2" s="73"/>
      <c r="E2" s="73"/>
      <c r="F2" s="73"/>
      <c r="G2" s="73"/>
      <c r="H2" s="73"/>
      <c r="I2" s="74"/>
      <c r="J2" s="73"/>
      <c r="K2" s="73"/>
      <c r="L2" s="73"/>
      <c r="M2" s="73"/>
      <c r="N2" s="73"/>
      <c r="O2" s="73"/>
      <c r="P2" s="73"/>
      <c r="Q2" s="73"/>
    </row>
    <row r="3" spans="1:20" ht="18" x14ac:dyDescent="0.25">
      <c r="B3" s="16" t="s">
        <v>61</v>
      </c>
      <c r="C3" s="73"/>
      <c r="D3" s="73"/>
      <c r="E3" s="73"/>
      <c r="F3" s="73"/>
      <c r="G3" s="73"/>
      <c r="H3" s="73"/>
      <c r="I3" s="74"/>
      <c r="J3" s="73"/>
      <c r="K3" s="73"/>
      <c r="L3" s="73"/>
      <c r="M3" s="73"/>
      <c r="N3" s="73"/>
      <c r="O3" s="73"/>
      <c r="P3" s="73"/>
      <c r="Q3" s="73"/>
    </row>
    <row r="4" spans="1:20" x14ac:dyDescent="0.25">
      <c r="C4" s="73"/>
      <c r="D4" s="73"/>
      <c r="E4" s="73"/>
      <c r="F4" s="73"/>
      <c r="G4" s="73"/>
      <c r="H4" s="73"/>
      <c r="I4" s="74"/>
      <c r="J4" s="73"/>
      <c r="K4" s="73"/>
      <c r="L4" s="73"/>
      <c r="M4" s="73"/>
      <c r="N4" s="73"/>
      <c r="O4" s="73"/>
      <c r="P4" s="73"/>
      <c r="Q4" s="73"/>
    </row>
    <row r="5" spans="1:20" ht="13" x14ac:dyDescent="0.25">
      <c r="B5" s="75" t="s">
        <v>62</v>
      </c>
      <c r="C5" s="76" t="s">
        <v>13</v>
      </c>
      <c r="D5" s="76" t="s">
        <v>14</v>
      </c>
      <c r="E5" s="76" t="s">
        <v>15</v>
      </c>
      <c r="F5" s="76" t="s">
        <v>16</v>
      </c>
      <c r="G5" s="77">
        <v>2023</v>
      </c>
      <c r="H5" s="76" t="s">
        <v>17</v>
      </c>
      <c r="I5" s="76" t="s">
        <v>18</v>
      </c>
      <c r="J5" s="76" t="s">
        <v>19</v>
      </c>
      <c r="K5" s="76" t="s">
        <v>20</v>
      </c>
      <c r="L5" s="77">
        <v>2024</v>
      </c>
      <c r="M5" s="76" t="s">
        <v>21</v>
      </c>
      <c r="N5" s="76" t="s">
        <v>22</v>
      </c>
      <c r="O5" s="76" t="s">
        <v>23</v>
      </c>
      <c r="P5" s="76" t="s">
        <v>24</v>
      </c>
      <c r="Q5" s="77">
        <v>2025</v>
      </c>
      <c r="R5" s="76" t="s">
        <v>25</v>
      </c>
      <c r="S5" s="76" t="s">
        <v>26</v>
      </c>
      <c r="T5" s="76" t="s">
        <v>27</v>
      </c>
    </row>
    <row r="6" spans="1:20" ht="13" x14ac:dyDescent="0.25">
      <c r="A6" s="17">
        <v>2</v>
      </c>
      <c r="B6" s="78" t="s">
        <v>63</v>
      </c>
      <c r="C6" s="79"/>
      <c r="D6" s="79"/>
      <c r="E6" s="79"/>
      <c r="F6" s="79"/>
      <c r="G6" s="80"/>
      <c r="H6" s="79"/>
      <c r="I6" s="79"/>
      <c r="J6" s="79"/>
      <c r="K6" s="79"/>
      <c r="L6" s="80"/>
      <c r="M6" s="79"/>
      <c r="N6" s="79"/>
      <c r="O6" s="79"/>
      <c r="P6" s="79"/>
      <c r="Q6" s="80"/>
      <c r="R6" s="79"/>
      <c r="T6" s="80"/>
    </row>
    <row r="7" spans="1:20" ht="13" x14ac:dyDescent="0.25">
      <c r="A7" s="17">
        <v>3</v>
      </c>
      <c r="B7" s="81" t="s">
        <v>64</v>
      </c>
      <c r="C7" s="79"/>
      <c r="D7" s="79"/>
      <c r="E7" s="79"/>
      <c r="F7" s="82"/>
      <c r="G7" s="80"/>
      <c r="H7" s="82"/>
      <c r="I7" s="82"/>
      <c r="J7" s="82"/>
      <c r="K7" s="82"/>
      <c r="L7" s="80"/>
      <c r="M7" s="82"/>
      <c r="N7" s="82"/>
      <c r="O7" s="82"/>
      <c r="P7" s="82"/>
      <c r="Q7" s="83"/>
      <c r="R7" s="82"/>
      <c r="T7" s="83"/>
    </row>
    <row r="8" spans="1:20" x14ac:dyDescent="0.25">
      <c r="B8" s="40" t="s">
        <v>65</v>
      </c>
      <c r="C8" s="84">
        <v>0</v>
      </c>
      <c r="D8" s="84">
        <v>0</v>
      </c>
      <c r="E8" s="84">
        <v>0</v>
      </c>
      <c r="F8" s="86">
        <v>0</v>
      </c>
      <c r="G8" s="85">
        <v>0</v>
      </c>
      <c r="H8" s="86">
        <v>0</v>
      </c>
      <c r="I8" s="86">
        <v>5.8000000000000003E-2</v>
      </c>
      <c r="J8" s="86">
        <v>8.1389999999999993</v>
      </c>
      <c r="K8" s="86">
        <v>13.58</v>
      </c>
      <c r="L8" s="85">
        <v>21.777000000000001</v>
      </c>
      <c r="M8" s="86">
        <v>16.267963000000002</v>
      </c>
      <c r="N8" s="86">
        <v>16.507000000000001</v>
      </c>
      <c r="O8" s="86">
        <v>15.218999999999999</v>
      </c>
      <c r="P8" s="86">
        <v>14.314</v>
      </c>
      <c r="Q8" s="87">
        <v>62.308</v>
      </c>
      <c r="R8" s="86">
        <v>13.733000000000001</v>
      </c>
      <c r="S8" s="86">
        <v>18.190000000000001</v>
      </c>
      <c r="T8" s="87">
        <v>31.923999999999999</v>
      </c>
    </row>
    <row r="9" spans="1:20" x14ac:dyDescent="0.25">
      <c r="A9" s="17">
        <v>7</v>
      </c>
      <c r="B9" s="26" t="s">
        <v>66</v>
      </c>
      <c r="C9" s="86">
        <v>10.8</v>
      </c>
      <c r="D9" s="86">
        <v>8.4</v>
      </c>
      <c r="E9" s="86">
        <v>9.1</v>
      </c>
      <c r="F9" s="86">
        <v>9.6999999999999993</v>
      </c>
      <c r="G9" s="87">
        <v>38</v>
      </c>
      <c r="H9" s="86">
        <v>9.1630000000000003</v>
      </c>
      <c r="I9" s="86">
        <v>8.17</v>
      </c>
      <c r="J9" s="86">
        <v>8.2460000000000004</v>
      </c>
      <c r="K9" s="86">
        <v>12.164999999999999</v>
      </c>
      <c r="L9" s="87">
        <v>37.744</v>
      </c>
      <c r="M9" s="86">
        <v>12.272</v>
      </c>
      <c r="N9" s="86">
        <v>13.945</v>
      </c>
      <c r="O9" s="86">
        <v>13.590999999999999</v>
      </c>
      <c r="P9" s="86">
        <v>14.984999999999999</v>
      </c>
      <c r="Q9" s="87">
        <v>54.792999999999999</v>
      </c>
      <c r="R9" s="86">
        <v>10.500999999999999</v>
      </c>
      <c r="S9" s="86">
        <v>9.6</v>
      </c>
      <c r="T9" s="87">
        <v>20.102</v>
      </c>
    </row>
    <row r="10" spans="1:20" x14ac:dyDescent="0.25">
      <c r="B10" s="38" t="s">
        <v>67</v>
      </c>
      <c r="C10" s="88">
        <v>12.9</v>
      </c>
      <c r="D10" s="88">
        <v>12.6</v>
      </c>
      <c r="E10" s="88">
        <v>13.7</v>
      </c>
      <c r="F10" s="86">
        <v>15.9</v>
      </c>
      <c r="G10" s="89">
        <v>55.1</v>
      </c>
      <c r="H10" s="86">
        <v>15.672000000000001</v>
      </c>
      <c r="I10" s="86">
        <v>15.994</v>
      </c>
      <c r="J10" s="86">
        <v>13.98</v>
      </c>
      <c r="K10" s="86">
        <v>11.625999999999999</v>
      </c>
      <c r="L10" s="89">
        <v>57.271999999999998</v>
      </c>
      <c r="M10" s="86">
        <v>10.885999999999999</v>
      </c>
      <c r="N10" s="86">
        <v>10.125</v>
      </c>
      <c r="O10" s="86">
        <v>9.9489999999999998</v>
      </c>
      <c r="P10" s="86">
        <v>11.423</v>
      </c>
      <c r="Q10" s="87">
        <v>42.381999999999998</v>
      </c>
      <c r="R10" s="86">
        <v>10.711</v>
      </c>
      <c r="S10" s="86">
        <v>10.045999999999999</v>
      </c>
      <c r="T10" s="87">
        <v>20.757000000000001</v>
      </c>
    </row>
    <row r="11" spans="1:20" x14ac:dyDescent="0.25">
      <c r="B11" s="40" t="s">
        <v>68</v>
      </c>
      <c r="C11" s="84">
        <v>5.2</v>
      </c>
      <c r="D11" s="84">
        <v>6.7</v>
      </c>
      <c r="E11" s="84">
        <v>5.9</v>
      </c>
      <c r="F11" s="86">
        <v>6.6</v>
      </c>
      <c r="G11" s="85">
        <v>24.3</v>
      </c>
      <c r="H11" s="86">
        <v>6.0060000000000002</v>
      </c>
      <c r="I11" s="86">
        <v>6.1520000000000001</v>
      </c>
      <c r="J11" s="86">
        <v>6.0250000000000004</v>
      </c>
      <c r="K11" s="86">
        <v>6.7240000000000002</v>
      </c>
      <c r="L11" s="85">
        <v>24.907</v>
      </c>
      <c r="M11" s="86">
        <v>6.524</v>
      </c>
      <c r="N11" s="86">
        <v>6.5090000000000003</v>
      </c>
      <c r="O11" s="86">
        <v>6.1449999999999996</v>
      </c>
      <c r="P11" s="86">
        <v>6.17</v>
      </c>
      <c r="Q11" s="87">
        <v>25.347999999999999</v>
      </c>
      <c r="R11" s="86">
        <v>5.93</v>
      </c>
      <c r="S11" s="86">
        <v>5.7450000000000001</v>
      </c>
      <c r="T11" s="87">
        <v>11.675000000000001</v>
      </c>
    </row>
    <row r="12" spans="1:20" ht="13" x14ac:dyDescent="0.25">
      <c r="B12" s="90" t="s">
        <v>69</v>
      </c>
      <c r="C12" s="91">
        <v>28.9</v>
      </c>
      <c r="D12" s="91">
        <v>27.7</v>
      </c>
      <c r="E12" s="91">
        <v>28.7</v>
      </c>
      <c r="F12" s="91">
        <v>32.200000000000003</v>
      </c>
      <c r="G12" s="91">
        <v>117.4</v>
      </c>
      <c r="H12" s="91">
        <v>30.841000000000001</v>
      </c>
      <c r="I12" s="91">
        <v>30.4</v>
      </c>
      <c r="J12" s="91">
        <v>36.4</v>
      </c>
      <c r="K12" s="91">
        <v>44.1</v>
      </c>
      <c r="L12" s="91">
        <v>141.69999999999999</v>
      </c>
      <c r="M12" s="91">
        <v>45.949962999999997</v>
      </c>
      <c r="N12" s="91">
        <v>47.085999999999999</v>
      </c>
      <c r="O12" s="91">
        <v>44.904000000000003</v>
      </c>
      <c r="P12" s="91">
        <f>SUM(P8:P11)</f>
        <v>46.892000000000003</v>
      </c>
      <c r="Q12" s="91">
        <f>SUM(Q8:Q11)</f>
        <v>184.83100000000002</v>
      </c>
      <c r="R12" s="91">
        <f>SUM(R8:R11)</f>
        <v>40.875</v>
      </c>
      <c r="S12" s="91">
        <f>SUM(S8:S11)</f>
        <v>43.580999999999996</v>
      </c>
      <c r="T12" s="91">
        <f>SUM(T8:T11)</f>
        <v>84.457999999999998</v>
      </c>
    </row>
    <row r="13" spans="1:20" ht="13" x14ac:dyDescent="0.25">
      <c r="B13" s="92" t="s">
        <v>70</v>
      </c>
      <c r="C13" s="48"/>
      <c r="D13" s="48"/>
      <c r="E13" s="48"/>
      <c r="F13" s="94"/>
      <c r="G13" s="95"/>
      <c r="H13" s="94"/>
      <c r="I13" s="94"/>
      <c r="J13" s="94"/>
      <c r="K13" s="94"/>
      <c r="L13" s="95"/>
      <c r="M13" s="94"/>
      <c r="N13" s="94"/>
      <c r="O13" s="94"/>
      <c r="P13" s="94"/>
      <c r="Q13" s="95"/>
      <c r="R13" s="94"/>
      <c r="T13" s="95"/>
    </row>
    <row r="14" spans="1:20" x14ac:dyDescent="0.25">
      <c r="B14" s="26" t="s">
        <v>65</v>
      </c>
      <c r="C14" s="84">
        <v>8.5</v>
      </c>
      <c r="D14" s="84">
        <v>8.3000000000000007</v>
      </c>
      <c r="E14" s="84">
        <v>8.6</v>
      </c>
      <c r="F14" s="88">
        <v>10</v>
      </c>
      <c r="G14" s="87">
        <v>35.4</v>
      </c>
      <c r="H14" s="88">
        <v>9.4760000000000009</v>
      </c>
      <c r="I14" s="88">
        <v>8.6630000000000003</v>
      </c>
      <c r="J14" s="88">
        <v>9.3420000000000005</v>
      </c>
      <c r="K14" s="88">
        <v>8.4489999999999998</v>
      </c>
      <c r="L14" s="87">
        <v>36.03</v>
      </c>
      <c r="M14" s="88">
        <v>6.2720000000000002</v>
      </c>
      <c r="N14" s="88">
        <v>8.4789999999999992</v>
      </c>
      <c r="O14" s="88">
        <v>8.5500000000000007</v>
      </c>
      <c r="P14" s="86">
        <v>9.5060000000000002</v>
      </c>
      <c r="Q14" s="87">
        <v>32.807000000000002</v>
      </c>
      <c r="R14" s="86">
        <v>5.2850000000000001</v>
      </c>
      <c r="S14" s="86">
        <v>5.2949999999999999</v>
      </c>
      <c r="T14" s="87">
        <v>10.581</v>
      </c>
    </row>
    <row r="15" spans="1:20" x14ac:dyDescent="0.25">
      <c r="B15" s="26" t="s">
        <v>66</v>
      </c>
      <c r="C15" s="86">
        <v>3.3</v>
      </c>
      <c r="D15" s="86">
        <v>3.3</v>
      </c>
      <c r="E15" s="86">
        <v>3</v>
      </c>
      <c r="F15" s="84">
        <v>1.9</v>
      </c>
      <c r="G15" s="87">
        <v>11.5</v>
      </c>
      <c r="H15" s="84">
        <v>1.804</v>
      </c>
      <c r="I15" s="84">
        <v>1.9</v>
      </c>
      <c r="J15" s="84">
        <v>1.728</v>
      </c>
      <c r="K15" s="84">
        <v>1.3979999999999999</v>
      </c>
      <c r="L15" s="87">
        <v>6.83</v>
      </c>
      <c r="M15" s="84">
        <v>1.5740000000000001</v>
      </c>
      <c r="N15" s="84">
        <v>1.851</v>
      </c>
      <c r="O15" s="84">
        <v>1.8260000000000001</v>
      </c>
      <c r="P15" s="86">
        <v>1.8759999999999999</v>
      </c>
      <c r="Q15" s="87">
        <v>7.1260000000000003</v>
      </c>
      <c r="R15" s="86">
        <v>1.8</v>
      </c>
      <c r="S15" s="86">
        <v>2.8820000000000001</v>
      </c>
      <c r="T15" s="87">
        <v>4.6820000000000004</v>
      </c>
    </row>
    <row r="16" spans="1:20" ht="13" x14ac:dyDescent="0.25">
      <c r="B16" s="96" t="s">
        <v>71</v>
      </c>
      <c r="C16" s="91">
        <v>11.8</v>
      </c>
      <c r="D16" s="91">
        <v>11.6</v>
      </c>
      <c r="E16" s="91">
        <v>11.6</v>
      </c>
      <c r="F16" s="91">
        <v>11.9</v>
      </c>
      <c r="G16" s="91">
        <v>46.9</v>
      </c>
      <c r="H16" s="91">
        <v>11.28</v>
      </c>
      <c r="I16" s="91">
        <v>10.6</v>
      </c>
      <c r="J16" s="91">
        <v>11.1</v>
      </c>
      <c r="K16" s="91">
        <v>9.8000000000000007</v>
      </c>
      <c r="L16" s="91">
        <v>42.8</v>
      </c>
      <c r="M16" s="91">
        <v>7.8460000000000001</v>
      </c>
      <c r="N16" s="91">
        <v>10.33</v>
      </c>
      <c r="O16" s="91">
        <v>10.375999999999999</v>
      </c>
      <c r="P16" s="91">
        <f>SUM(P14:P15)</f>
        <v>11.382</v>
      </c>
      <c r="Q16" s="91">
        <f>SUM(Q14:Q15)</f>
        <v>39.933</v>
      </c>
      <c r="R16" s="91">
        <f>SUM(R14:R15)</f>
        <v>7.085</v>
      </c>
      <c r="S16" s="91">
        <f>SUM(S14:S15)</f>
        <v>8.1769999999999996</v>
      </c>
      <c r="T16" s="91">
        <f>SUM(T14:T15)</f>
        <v>15.263</v>
      </c>
    </row>
    <row r="17" spans="1:20" ht="15" x14ac:dyDescent="0.25">
      <c r="B17" s="97" t="s">
        <v>72</v>
      </c>
      <c r="C17" s="98">
        <v>40.700000000000003</v>
      </c>
      <c r="D17" s="98">
        <v>39.299999999999997</v>
      </c>
      <c r="E17" s="98">
        <v>40.299999999999997</v>
      </c>
      <c r="F17" s="98">
        <v>44.1</v>
      </c>
      <c r="G17" s="98">
        <v>164.3</v>
      </c>
      <c r="H17" s="98">
        <v>42.121000000000002</v>
      </c>
      <c r="I17" s="98">
        <v>41</v>
      </c>
      <c r="J17" s="98">
        <v>47.5</v>
      </c>
      <c r="K17" s="98">
        <v>53.9</v>
      </c>
      <c r="L17" s="98">
        <v>184.5</v>
      </c>
      <c r="M17" s="98">
        <v>53.795963</v>
      </c>
      <c r="N17" s="98">
        <v>57.415999999999997</v>
      </c>
      <c r="O17" s="98">
        <v>55.28</v>
      </c>
      <c r="P17" s="98">
        <f>+P12+P16</f>
        <v>58.274000000000001</v>
      </c>
      <c r="Q17" s="98">
        <f>+Q12+Q16</f>
        <v>224.76400000000001</v>
      </c>
      <c r="R17" s="98">
        <f>+R12+R16</f>
        <v>47.96</v>
      </c>
      <c r="S17" s="98">
        <f>+S12+S16</f>
        <v>51.757999999999996</v>
      </c>
      <c r="T17" s="98">
        <f>+T12+T16</f>
        <v>99.721000000000004</v>
      </c>
    </row>
    <row r="18" spans="1:20" ht="13" x14ac:dyDescent="0.25">
      <c r="B18" s="99" t="s">
        <v>73</v>
      </c>
      <c r="C18" s="94"/>
      <c r="D18" s="94"/>
      <c r="E18" s="94"/>
      <c r="F18" s="94"/>
      <c r="G18" s="95"/>
      <c r="H18" s="94"/>
      <c r="I18" s="94"/>
      <c r="J18" s="94"/>
      <c r="K18" s="94"/>
      <c r="L18" s="95"/>
      <c r="M18" s="94"/>
      <c r="N18" s="94"/>
      <c r="O18" s="94"/>
      <c r="P18" s="94"/>
      <c r="Q18" s="95"/>
      <c r="R18" s="94"/>
      <c r="T18" s="95"/>
    </row>
    <row r="19" spans="1:20" x14ac:dyDescent="0.25">
      <c r="B19" s="26" t="s">
        <v>74</v>
      </c>
      <c r="C19" s="86">
        <v>37.5</v>
      </c>
      <c r="D19" s="86">
        <v>40.700000000000003</v>
      </c>
      <c r="E19" s="86">
        <v>38.700000000000003</v>
      </c>
      <c r="F19" s="86">
        <v>43.3</v>
      </c>
      <c r="G19" s="87">
        <v>160.19999999999999</v>
      </c>
      <c r="H19" s="86">
        <v>40.996000000000002</v>
      </c>
      <c r="I19" s="86">
        <v>39.700000000000003</v>
      </c>
      <c r="J19" s="86">
        <v>44.7</v>
      </c>
      <c r="K19" s="86">
        <v>50</v>
      </c>
      <c r="L19" s="87">
        <v>175.2</v>
      </c>
      <c r="M19" s="86">
        <v>53.1</v>
      </c>
      <c r="N19" s="86">
        <v>53.976999999999997</v>
      </c>
      <c r="O19" s="86">
        <v>56.368000000000002</v>
      </c>
      <c r="P19" s="86">
        <v>54.037999999999997</v>
      </c>
      <c r="Q19" s="87">
        <v>217.517</v>
      </c>
      <c r="R19" s="86">
        <v>46.576000000000001</v>
      </c>
      <c r="S19" s="86">
        <v>50.651000000000003</v>
      </c>
      <c r="T19" s="87">
        <v>97.227000000000004</v>
      </c>
    </row>
    <row r="20" spans="1:20" ht="14.5" x14ac:dyDescent="0.25">
      <c r="B20" s="26" t="s">
        <v>75</v>
      </c>
      <c r="C20" s="100">
        <v>4.17</v>
      </c>
      <c r="D20" s="100">
        <v>3.71</v>
      </c>
      <c r="E20" s="100">
        <v>3.77</v>
      </c>
      <c r="F20" s="100">
        <v>3.74</v>
      </c>
      <c r="G20" s="101">
        <v>3.84</v>
      </c>
      <c r="H20" s="100">
        <v>3.85</v>
      </c>
      <c r="I20" s="100">
        <v>4.53</v>
      </c>
      <c r="J20" s="100">
        <v>4.24</v>
      </c>
      <c r="K20" s="100">
        <v>4.04</v>
      </c>
      <c r="L20" s="101">
        <v>4.16</v>
      </c>
      <c r="M20" s="100">
        <v>4.3602729133365203</v>
      </c>
      <c r="N20" s="100">
        <v>4.39308491493742</v>
      </c>
      <c r="O20" s="100">
        <v>4.4885021391113504</v>
      </c>
      <c r="P20" s="100">
        <v>5.3624720320828398</v>
      </c>
      <c r="Q20" s="101">
        <v>4.6625320412389399</v>
      </c>
      <c r="R20" s="100">
        <v>5.9184934591745302</v>
      </c>
      <c r="S20" s="100">
        <v>6.22</v>
      </c>
      <c r="T20" s="101">
        <v>6.0754000000000001</v>
      </c>
    </row>
    <row r="21" spans="1:20" ht="15" x14ac:dyDescent="0.25">
      <c r="B21" s="102" t="s">
        <v>76</v>
      </c>
      <c r="C21" s="103"/>
      <c r="D21" s="103"/>
      <c r="E21" s="103"/>
      <c r="F21" s="103"/>
      <c r="G21" s="104"/>
      <c r="H21" s="103"/>
      <c r="I21" s="103"/>
      <c r="J21" s="103"/>
      <c r="K21" s="103"/>
      <c r="L21" s="104"/>
      <c r="M21" s="103"/>
      <c r="N21" s="103"/>
      <c r="O21" s="103"/>
      <c r="P21" s="103"/>
      <c r="Q21" s="104"/>
      <c r="R21" s="103"/>
      <c r="S21" s="103"/>
      <c r="T21" s="104"/>
    </row>
    <row r="22" spans="1:20" ht="13" x14ac:dyDescent="0.25">
      <c r="B22" s="105" t="s">
        <v>64</v>
      </c>
      <c r="C22" s="94"/>
      <c r="D22" s="94"/>
      <c r="E22" s="94"/>
      <c r="F22" s="94"/>
      <c r="G22" s="95"/>
      <c r="H22" s="94"/>
      <c r="I22" s="94"/>
      <c r="J22" s="94"/>
      <c r="K22" s="94"/>
      <c r="L22" s="95"/>
      <c r="M22" s="94"/>
      <c r="N22" s="94"/>
      <c r="O22" s="94"/>
      <c r="P22" s="94"/>
      <c r="Q22" s="95"/>
      <c r="R22" s="94"/>
      <c r="T22" s="95"/>
    </row>
    <row r="23" spans="1:20" x14ac:dyDescent="0.25">
      <c r="B23" s="26" t="s">
        <v>65</v>
      </c>
      <c r="C23" s="106">
        <v>0</v>
      </c>
      <c r="D23" s="106">
        <v>0</v>
      </c>
      <c r="E23" s="106">
        <v>0</v>
      </c>
      <c r="F23" s="106">
        <v>0</v>
      </c>
      <c r="G23" s="107">
        <v>0</v>
      </c>
      <c r="H23" s="106">
        <v>0</v>
      </c>
      <c r="I23" s="106">
        <v>0</v>
      </c>
      <c r="J23" s="100">
        <v>2.2799999999999998</v>
      </c>
      <c r="K23" s="100">
        <v>1.6</v>
      </c>
      <c r="L23" s="101">
        <v>1.88</v>
      </c>
      <c r="M23" s="100">
        <v>1.53</v>
      </c>
      <c r="N23" s="100">
        <v>1.51</v>
      </c>
      <c r="O23" s="100">
        <v>1.4</v>
      </c>
      <c r="P23" s="100">
        <v>1.0900000000000001</v>
      </c>
      <c r="Q23" s="101">
        <v>1.4</v>
      </c>
      <c r="R23" s="100">
        <v>1.33</v>
      </c>
      <c r="S23" s="100">
        <v>0.86</v>
      </c>
      <c r="T23" s="101">
        <v>1.06</v>
      </c>
    </row>
    <row r="24" spans="1:20" x14ac:dyDescent="0.25">
      <c r="A24" s="17">
        <v>9</v>
      </c>
      <c r="B24" s="26" t="s">
        <v>66</v>
      </c>
      <c r="C24" s="100">
        <v>2.46</v>
      </c>
      <c r="D24" s="100">
        <v>3.18</v>
      </c>
      <c r="E24" s="100">
        <v>2.85</v>
      </c>
      <c r="F24" s="100">
        <v>2.58</v>
      </c>
      <c r="G24" s="101">
        <v>2.74</v>
      </c>
      <c r="H24" s="100">
        <v>2.98</v>
      </c>
      <c r="I24" s="100">
        <v>3.25</v>
      </c>
      <c r="J24" s="100">
        <v>3.65</v>
      </c>
      <c r="K24" s="100">
        <v>2.21</v>
      </c>
      <c r="L24" s="101">
        <v>2.85</v>
      </c>
      <c r="M24" s="100">
        <v>2.23</v>
      </c>
      <c r="N24" s="100">
        <v>1.87</v>
      </c>
      <c r="O24" s="100">
        <v>1.94</v>
      </c>
      <c r="P24" s="100">
        <v>1.7</v>
      </c>
      <c r="Q24" s="101">
        <v>1.92</v>
      </c>
      <c r="R24" s="100">
        <v>2.79</v>
      </c>
      <c r="S24" s="100">
        <v>3.93</v>
      </c>
      <c r="T24" s="101">
        <v>3.34</v>
      </c>
    </row>
    <row r="25" spans="1:20" x14ac:dyDescent="0.25">
      <c r="A25" s="17">
        <v>10</v>
      </c>
      <c r="B25" s="26" t="s">
        <v>67</v>
      </c>
      <c r="C25" s="100">
        <v>3.09</v>
      </c>
      <c r="D25" s="100">
        <v>2.98</v>
      </c>
      <c r="E25" s="100">
        <v>2.83</v>
      </c>
      <c r="F25" s="100">
        <v>2.36</v>
      </c>
      <c r="G25" s="101">
        <v>2.79</v>
      </c>
      <c r="H25" s="100">
        <v>2.5299999999999998</v>
      </c>
      <c r="I25" s="100">
        <v>2.46</v>
      </c>
      <c r="J25" s="100">
        <v>2.93</v>
      </c>
      <c r="K25" s="100">
        <v>3.46</v>
      </c>
      <c r="L25" s="101">
        <v>2.8</v>
      </c>
      <c r="M25" s="100">
        <v>3.84</v>
      </c>
      <c r="N25" s="100">
        <v>3.89</v>
      </c>
      <c r="O25" s="100">
        <v>3.63</v>
      </c>
      <c r="P25" s="100">
        <v>3.53</v>
      </c>
      <c r="Q25" s="101">
        <v>3.72</v>
      </c>
      <c r="R25" s="100">
        <v>3.46</v>
      </c>
      <c r="S25" s="100">
        <v>4.17</v>
      </c>
      <c r="T25" s="101">
        <v>3.8</v>
      </c>
    </row>
    <row r="26" spans="1:20" x14ac:dyDescent="0.25">
      <c r="B26" s="26" t="s">
        <v>68</v>
      </c>
      <c r="C26" s="100">
        <v>1.72</v>
      </c>
      <c r="D26" s="100">
        <v>1.63</v>
      </c>
      <c r="E26" s="100">
        <v>1.85</v>
      </c>
      <c r="F26" s="100">
        <v>1.76</v>
      </c>
      <c r="G26" s="101">
        <v>1.74</v>
      </c>
      <c r="H26" s="100">
        <v>1.93</v>
      </c>
      <c r="I26" s="100">
        <v>1.71</v>
      </c>
      <c r="J26" s="100">
        <v>1.88</v>
      </c>
      <c r="K26" s="100">
        <v>1.62</v>
      </c>
      <c r="L26" s="101">
        <v>1.78</v>
      </c>
      <c r="M26" s="100">
        <v>1.28</v>
      </c>
      <c r="N26" s="100">
        <v>1.49</v>
      </c>
      <c r="O26" s="100">
        <v>1.51</v>
      </c>
      <c r="P26" s="100">
        <v>0.98</v>
      </c>
      <c r="Q26" s="101">
        <v>1.32</v>
      </c>
      <c r="R26" s="100">
        <v>0.71</v>
      </c>
      <c r="S26" s="100">
        <v>1.52</v>
      </c>
      <c r="T26" s="101">
        <v>1.1100000000000001</v>
      </c>
    </row>
    <row r="27" spans="1:20" ht="13" x14ac:dyDescent="0.25">
      <c r="A27" s="17">
        <v>11</v>
      </c>
      <c r="B27" s="90" t="s">
        <v>69</v>
      </c>
      <c r="C27" s="108">
        <v>2.61</v>
      </c>
      <c r="D27" s="108">
        <v>2.72</v>
      </c>
      <c r="E27" s="108">
        <v>2.63</v>
      </c>
      <c r="F27" s="108">
        <v>2.2999999999999998</v>
      </c>
      <c r="G27" s="108">
        <v>2.56</v>
      </c>
      <c r="H27" s="108">
        <v>2.5499999999999998</v>
      </c>
      <c r="I27" s="108">
        <v>2.58</v>
      </c>
      <c r="J27" s="108">
        <v>2.76</v>
      </c>
      <c r="K27" s="108">
        <v>2.1800000000000002</v>
      </c>
      <c r="L27" s="108">
        <v>2.42</v>
      </c>
      <c r="M27" s="108">
        <v>2.23</v>
      </c>
      <c r="N27" s="108">
        <v>2.2000000000000002</v>
      </c>
      <c r="O27" s="108">
        <v>2</v>
      </c>
      <c r="P27" s="108">
        <v>1.8</v>
      </c>
      <c r="Q27" s="108">
        <v>2</v>
      </c>
      <c r="R27" s="108">
        <v>2.1800000000000002</v>
      </c>
      <c r="S27" s="108">
        <v>2.39</v>
      </c>
      <c r="T27" s="108">
        <v>2.2799999999999998</v>
      </c>
    </row>
    <row r="28" spans="1:20" ht="13" x14ac:dyDescent="0.25">
      <c r="B28" s="92" t="s">
        <v>70</v>
      </c>
      <c r="C28" s="48"/>
      <c r="D28" s="48"/>
      <c r="E28" s="48"/>
      <c r="F28" s="94"/>
      <c r="G28" s="95"/>
      <c r="H28" s="94"/>
      <c r="I28" s="94"/>
      <c r="J28" s="94"/>
      <c r="K28" s="94"/>
      <c r="L28" s="95"/>
      <c r="M28" s="94"/>
      <c r="N28" s="94"/>
      <c r="O28" s="94"/>
      <c r="P28" s="94"/>
      <c r="Q28" s="95"/>
      <c r="R28" s="94"/>
      <c r="T28" s="95"/>
    </row>
    <row r="29" spans="1:20" x14ac:dyDescent="0.25">
      <c r="A29" s="17">
        <v>19</v>
      </c>
      <c r="B29" s="26" t="s">
        <v>65</v>
      </c>
      <c r="C29" s="109">
        <v>4.0199999999999996</v>
      </c>
      <c r="D29" s="109">
        <v>3.92</v>
      </c>
      <c r="E29" s="109">
        <v>3.74</v>
      </c>
      <c r="F29" s="100">
        <v>3.68</v>
      </c>
      <c r="G29" s="101">
        <v>3.83</v>
      </c>
      <c r="H29" s="100">
        <v>3.82</v>
      </c>
      <c r="I29" s="100">
        <v>3.65</v>
      </c>
      <c r="J29" s="100">
        <v>3</v>
      </c>
      <c r="K29" s="100">
        <v>3.62</v>
      </c>
      <c r="L29" s="101">
        <v>3.53</v>
      </c>
      <c r="M29" s="100">
        <v>4.8099999999999996</v>
      </c>
      <c r="N29" s="100">
        <v>3.96</v>
      </c>
      <c r="O29" s="100">
        <v>3.76</v>
      </c>
      <c r="P29" s="100">
        <v>4.12</v>
      </c>
      <c r="Q29" s="101">
        <v>4.09</v>
      </c>
      <c r="R29" s="100">
        <v>5.77</v>
      </c>
      <c r="S29" s="100">
        <v>5.64</v>
      </c>
      <c r="T29" s="101">
        <v>5.7</v>
      </c>
    </row>
    <row r="30" spans="1:20" x14ac:dyDescent="0.25">
      <c r="B30" s="26" t="s">
        <v>66</v>
      </c>
      <c r="C30" s="100">
        <v>3.36</v>
      </c>
      <c r="D30" s="100">
        <v>3.08</v>
      </c>
      <c r="E30" s="100">
        <v>2.75</v>
      </c>
      <c r="F30" s="100">
        <v>3.32</v>
      </c>
      <c r="G30" s="101">
        <v>3.11</v>
      </c>
      <c r="H30" s="100">
        <v>3.43</v>
      </c>
      <c r="I30" s="100">
        <v>3.15</v>
      </c>
      <c r="J30" s="100">
        <v>3.44</v>
      </c>
      <c r="K30" s="100">
        <v>3.7</v>
      </c>
      <c r="L30" s="101">
        <v>3.41</v>
      </c>
      <c r="M30" s="100">
        <v>3.96</v>
      </c>
      <c r="N30" s="100">
        <v>3.64</v>
      </c>
      <c r="O30" s="100">
        <v>4.37</v>
      </c>
      <c r="P30" s="100">
        <v>3.83</v>
      </c>
      <c r="Q30" s="101">
        <v>3.94</v>
      </c>
      <c r="R30" s="100">
        <v>4.28</v>
      </c>
      <c r="S30" s="100">
        <v>3.95</v>
      </c>
      <c r="T30" s="101">
        <v>4.07</v>
      </c>
    </row>
    <row r="31" spans="1:20" ht="13" x14ac:dyDescent="0.25">
      <c r="A31" s="17">
        <v>21</v>
      </c>
      <c r="B31" s="96" t="s">
        <v>71</v>
      </c>
      <c r="C31" s="108">
        <v>3.83</v>
      </c>
      <c r="D31" s="108">
        <v>3.68</v>
      </c>
      <c r="E31" s="108">
        <v>3.48</v>
      </c>
      <c r="F31" s="108">
        <v>3.62</v>
      </c>
      <c r="G31" s="108">
        <v>3.66</v>
      </c>
      <c r="H31" s="108">
        <v>3.76</v>
      </c>
      <c r="I31" s="108">
        <v>3.58</v>
      </c>
      <c r="J31" s="108">
        <v>3.07</v>
      </c>
      <c r="K31" s="108">
        <v>3.63</v>
      </c>
      <c r="L31" s="108">
        <v>3.51</v>
      </c>
      <c r="M31" s="108">
        <v>4.6399999999999997</v>
      </c>
      <c r="N31" s="108">
        <v>3.9</v>
      </c>
      <c r="O31" s="108">
        <v>3.87</v>
      </c>
      <c r="P31" s="108">
        <v>4.07</v>
      </c>
      <c r="Q31" s="108">
        <v>4.07</v>
      </c>
      <c r="R31" s="108">
        <v>5.39</v>
      </c>
      <c r="S31" s="108">
        <v>5.04</v>
      </c>
      <c r="T31" s="108">
        <v>5.2</v>
      </c>
    </row>
    <row r="32" spans="1:20" ht="13" x14ac:dyDescent="0.25">
      <c r="A32" s="17">
        <v>22</v>
      </c>
      <c r="B32" s="97" t="s">
        <v>62</v>
      </c>
      <c r="C32" s="110">
        <v>2.96</v>
      </c>
      <c r="D32" s="110">
        <v>3.01</v>
      </c>
      <c r="E32" s="110">
        <v>2.88</v>
      </c>
      <c r="F32" s="110">
        <v>2.67</v>
      </c>
      <c r="G32" s="110">
        <v>2.88</v>
      </c>
      <c r="H32" s="110">
        <v>2.88</v>
      </c>
      <c r="I32" s="110">
        <v>2.8</v>
      </c>
      <c r="J32" s="110">
        <v>2.84</v>
      </c>
      <c r="K32" s="110">
        <v>2.52</v>
      </c>
      <c r="L32" s="110">
        <v>2.76</v>
      </c>
      <c r="M32" s="110">
        <v>2.5871112330744701</v>
      </c>
      <c r="N32" s="110">
        <v>2.4542399083016599</v>
      </c>
      <c r="O32" s="110">
        <v>2.41984378287568</v>
      </c>
      <c r="P32" s="110">
        <v>2.3075171877099199</v>
      </c>
      <c r="Q32" s="110">
        <v>2.44</v>
      </c>
      <c r="R32" s="110">
        <v>2.6644153821555099</v>
      </c>
      <c r="S32" s="110">
        <v>2.8190424105026302</v>
      </c>
      <c r="T32" s="110">
        <v>2.74</v>
      </c>
    </row>
    <row r="33" spans="2:17" x14ac:dyDescent="0.25">
      <c r="C33" s="70"/>
      <c r="D33" s="70"/>
      <c r="E33" s="70"/>
      <c r="F33" s="70"/>
      <c r="G33" s="70"/>
      <c r="H33" s="70"/>
      <c r="I33" s="70"/>
      <c r="J33" s="70"/>
      <c r="K33" s="70"/>
      <c r="L33" s="70"/>
      <c r="M33" s="70"/>
      <c r="N33" s="70"/>
      <c r="O33" s="70"/>
      <c r="P33" s="70"/>
      <c r="Q33" s="70"/>
    </row>
    <row r="34" spans="2:17" x14ac:dyDescent="0.25">
      <c r="B34" s="284" t="s">
        <v>59</v>
      </c>
      <c r="C34" s="284"/>
      <c r="D34" s="284"/>
      <c r="E34" s="284"/>
      <c r="F34" s="284"/>
      <c r="G34" s="284"/>
      <c r="H34" s="70"/>
      <c r="I34" s="1"/>
      <c r="J34" s="1"/>
      <c r="K34" s="1"/>
      <c r="L34" s="1"/>
      <c r="M34" s="1"/>
      <c r="N34" s="1"/>
      <c r="O34" s="1"/>
      <c r="P34" s="1"/>
      <c r="Q34" s="1"/>
    </row>
    <row r="35" spans="2:17" ht="14.5" x14ac:dyDescent="0.25">
      <c r="B35" s="70" t="s">
        <v>77</v>
      </c>
      <c r="C35" s="70"/>
      <c r="D35" s="70"/>
      <c r="E35" s="70"/>
      <c r="F35" s="70"/>
      <c r="G35" s="70"/>
      <c r="H35" s="70"/>
      <c r="I35" s="70"/>
      <c r="J35" s="70"/>
      <c r="K35" s="70"/>
      <c r="L35" s="70"/>
      <c r="M35" s="70"/>
      <c r="N35" s="70"/>
      <c r="O35" s="70"/>
      <c r="P35" s="70"/>
      <c r="Q35" s="70"/>
    </row>
    <row r="36" spans="2:17" x14ac:dyDescent="0.25">
      <c r="B36" s="284" t="s">
        <v>78</v>
      </c>
      <c r="C36" s="284"/>
      <c r="D36" s="284"/>
      <c r="E36" s="284"/>
      <c r="F36" s="284"/>
      <c r="G36" s="284"/>
      <c r="H36" s="70"/>
      <c r="I36" s="1"/>
      <c r="J36" s="1"/>
      <c r="K36" s="1"/>
      <c r="L36" s="1"/>
      <c r="M36" s="1"/>
      <c r="N36" s="1"/>
      <c r="O36" s="1"/>
      <c r="P36" s="1"/>
      <c r="Q36" s="1"/>
    </row>
    <row r="37" spans="2:17" x14ac:dyDescent="0.25">
      <c r="C37" s="73"/>
      <c r="D37" s="73"/>
      <c r="E37" s="73"/>
      <c r="F37" s="73"/>
      <c r="G37" s="73"/>
      <c r="H37" s="73"/>
      <c r="I37" s="74"/>
      <c r="J37" s="73"/>
      <c r="K37" s="73"/>
      <c r="L37" s="73"/>
      <c r="M37" s="73"/>
      <c r="N37" s="73"/>
      <c r="O37" s="73"/>
      <c r="P37" s="73"/>
      <c r="Q37" s="73"/>
    </row>
    <row r="38" spans="2:17" x14ac:dyDescent="0.25">
      <c r="C38" s="73"/>
      <c r="D38" s="73"/>
      <c r="E38" s="73"/>
      <c r="F38" s="73"/>
      <c r="G38" s="73"/>
      <c r="H38" s="73"/>
      <c r="I38" s="74"/>
      <c r="J38" s="73"/>
      <c r="K38" s="73"/>
      <c r="L38" s="73"/>
      <c r="M38" s="73"/>
      <c r="N38" s="73"/>
      <c r="O38" s="73"/>
      <c r="P38" s="73"/>
      <c r="Q38" s="73"/>
    </row>
    <row r="39" spans="2:17" x14ac:dyDescent="0.25">
      <c r="C39" s="73"/>
      <c r="D39" s="73"/>
      <c r="E39" s="73"/>
      <c r="F39" s="73"/>
      <c r="G39" s="73"/>
      <c r="H39" s="73"/>
      <c r="I39" s="73"/>
      <c r="J39" s="73"/>
      <c r="K39" s="73"/>
      <c r="L39" s="73"/>
      <c r="M39" s="73"/>
      <c r="N39" s="73"/>
      <c r="O39" s="73"/>
      <c r="P39" s="73"/>
      <c r="Q39" s="73"/>
    </row>
    <row r="40" spans="2:17" x14ac:dyDescent="0.25">
      <c r="C40" s="73"/>
      <c r="D40" s="73"/>
      <c r="E40" s="73"/>
      <c r="F40" s="73"/>
      <c r="G40" s="73"/>
      <c r="H40" s="73"/>
      <c r="I40" s="73"/>
      <c r="J40" s="73"/>
      <c r="K40" s="73"/>
      <c r="L40" s="73"/>
      <c r="M40" s="73"/>
      <c r="N40" s="73"/>
      <c r="O40" s="73"/>
      <c r="P40" s="73"/>
      <c r="Q40" s="73"/>
    </row>
    <row r="41" spans="2:17" x14ac:dyDescent="0.25">
      <c r="C41" s="1"/>
      <c r="D41" s="1"/>
      <c r="E41" s="1"/>
      <c r="F41" s="1"/>
      <c r="G41" s="1"/>
      <c r="H41" s="1"/>
      <c r="I41" s="1"/>
      <c r="J41" s="1"/>
      <c r="K41" s="1"/>
      <c r="L41" s="1"/>
      <c r="M41" s="1"/>
      <c r="N41" s="1"/>
      <c r="O41" s="1"/>
      <c r="P41" s="1"/>
      <c r="Q41" s="1"/>
    </row>
    <row r="42" spans="2:17" x14ac:dyDescent="0.25">
      <c r="C42" s="1"/>
      <c r="D42" s="1"/>
      <c r="E42" s="1"/>
      <c r="F42" s="1"/>
      <c r="G42" s="1"/>
      <c r="H42" s="1"/>
      <c r="I42" s="1"/>
      <c r="J42" s="1"/>
      <c r="K42" s="1"/>
      <c r="L42" s="1"/>
      <c r="M42" s="1"/>
      <c r="N42" s="1"/>
      <c r="O42" s="1"/>
      <c r="P42" s="1"/>
      <c r="Q42" s="1"/>
    </row>
    <row r="43" spans="2:17" x14ac:dyDescent="0.25">
      <c r="C43" s="1"/>
      <c r="D43" s="1"/>
      <c r="E43" s="1"/>
      <c r="F43" s="1"/>
      <c r="G43" s="1"/>
      <c r="H43" s="1"/>
      <c r="I43" s="1"/>
      <c r="J43" s="1"/>
      <c r="K43" s="1"/>
      <c r="L43" s="1"/>
      <c r="M43" s="1"/>
      <c r="N43" s="1"/>
      <c r="O43" s="1"/>
      <c r="P43" s="1"/>
      <c r="Q43" s="1"/>
    </row>
    <row r="44" spans="2:17" x14ac:dyDescent="0.25">
      <c r="C44" s="1"/>
      <c r="D44" s="1"/>
      <c r="E44" s="1"/>
      <c r="F44" s="1"/>
      <c r="G44" s="1"/>
      <c r="H44" s="1"/>
      <c r="I44" s="1"/>
      <c r="J44" s="1"/>
      <c r="K44" s="1"/>
      <c r="L44" s="1"/>
      <c r="M44" s="1"/>
      <c r="N44" s="1"/>
      <c r="O44" s="1"/>
      <c r="P44" s="1"/>
      <c r="Q44" s="1"/>
    </row>
    <row r="45" spans="2:17" x14ac:dyDescent="0.25">
      <c r="C45" s="1"/>
      <c r="D45" s="1"/>
      <c r="E45" s="1"/>
      <c r="F45" s="1"/>
      <c r="G45" s="1"/>
      <c r="H45" s="1"/>
      <c r="I45" s="1"/>
      <c r="J45" s="1"/>
      <c r="K45" s="1"/>
      <c r="L45" s="1"/>
      <c r="M45" s="1"/>
      <c r="N45" s="1"/>
      <c r="O45" s="1"/>
      <c r="P45" s="1"/>
      <c r="Q45" s="1"/>
    </row>
    <row r="46" spans="2:17" x14ac:dyDescent="0.25">
      <c r="C46" s="1"/>
      <c r="D46" s="1"/>
      <c r="E46" s="1"/>
      <c r="F46" s="1"/>
      <c r="G46" s="1"/>
      <c r="H46" s="1"/>
      <c r="I46" s="1"/>
      <c r="J46" s="1"/>
      <c r="K46" s="1"/>
      <c r="L46" s="1"/>
      <c r="M46" s="1"/>
      <c r="N46" s="1"/>
      <c r="O46" s="1"/>
      <c r="P46" s="1"/>
      <c r="Q46" s="1"/>
    </row>
    <row r="47" spans="2:17" x14ac:dyDescent="0.25">
      <c r="C47" s="1"/>
      <c r="D47" s="1"/>
      <c r="E47" s="1"/>
      <c r="F47" s="1"/>
      <c r="G47" s="1"/>
      <c r="H47" s="1"/>
      <c r="I47" s="1"/>
      <c r="J47" s="1"/>
      <c r="K47" s="1"/>
      <c r="L47" s="1"/>
      <c r="M47" s="1"/>
      <c r="N47" s="1"/>
      <c r="O47" s="1"/>
      <c r="P47" s="1"/>
      <c r="Q47" s="1"/>
    </row>
    <row r="48" spans="2:17" x14ac:dyDescent="0.25">
      <c r="C48" s="1"/>
      <c r="D48" s="1"/>
      <c r="E48" s="1"/>
      <c r="F48" s="1"/>
      <c r="G48" s="1"/>
      <c r="H48" s="1"/>
      <c r="I48" s="1"/>
      <c r="J48" s="1"/>
      <c r="K48" s="1"/>
      <c r="L48" s="1"/>
      <c r="M48" s="1"/>
      <c r="N48" s="1"/>
      <c r="O48" s="1"/>
      <c r="P48" s="1"/>
      <c r="Q48" s="1"/>
    </row>
    <row r="49" spans="3:17" x14ac:dyDescent="0.25">
      <c r="C49" s="1"/>
      <c r="D49" s="1"/>
      <c r="E49" s="1"/>
      <c r="F49" s="1"/>
      <c r="G49" s="1"/>
      <c r="H49" s="1"/>
      <c r="I49" s="1"/>
      <c r="J49" s="1"/>
      <c r="K49" s="1"/>
      <c r="L49" s="1"/>
      <c r="M49" s="1"/>
      <c r="N49" s="1"/>
      <c r="O49" s="1"/>
      <c r="P49" s="1"/>
      <c r="Q49" s="1"/>
    </row>
    <row r="50" spans="3:17" x14ac:dyDescent="0.25">
      <c r="C50" s="1"/>
      <c r="D50" s="1"/>
      <c r="E50" s="1"/>
      <c r="F50" s="1"/>
      <c r="G50" s="1"/>
      <c r="H50" s="1"/>
      <c r="I50" s="1"/>
      <c r="J50" s="1"/>
      <c r="K50" s="1"/>
      <c r="L50" s="1"/>
      <c r="M50" s="1"/>
      <c r="N50" s="1"/>
      <c r="O50" s="1"/>
      <c r="P50" s="1"/>
      <c r="Q50" s="1"/>
    </row>
  </sheetData>
  <mergeCells count="2">
    <mergeCell ref="B34:G34"/>
    <mergeCell ref="B36:G36"/>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90"/>
  <sheetViews>
    <sheetView workbookViewId="0">
      <pane xSplit="2" ySplit="5" topLeftCell="I6" activePane="bottomRight" state="frozen"/>
      <selection pane="topRight"/>
      <selection pane="bottomLeft"/>
      <selection pane="bottomRight" activeCell="V9" sqref="V9"/>
    </sheetView>
  </sheetViews>
  <sheetFormatPr defaultColWidth="13.08984375" defaultRowHeight="12.5" x14ac:dyDescent="0.25"/>
  <cols>
    <col min="1" max="1" width="5.36328125" customWidth="1"/>
    <col min="2" max="2" width="42.81640625" customWidth="1"/>
    <col min="3" max="12" width="9.7265625" customWidth="1"/>
    <col min="13" max="22" width="8.6328125" customWidth="1"/>
  </cols>
  <sheetData>
    <row r="1" spans="1:20" ht="36.65" customHeight="1" x14ac:dyDescent="0.25">
      <c r="B1" s="15"/>
      <c r="C1" s="73"/>
      <c r="D1" s="73"/>
      <c r="E1" s="73"/>
      <c r="F1" s="73"/>
      <c r="G1" s="73"/>
      <c r="H1" s="73"/>
      <c r="I1" s="74"/>
      <c r="J1" s="73"/>
      <c r="K1" s="73"/>
      <c r="L1" s="73"/>
      <c r="M1" s="73"/>
      <c r="N1" s="73"/>
      <c r="O1" s="73"/>
      <c r="P1" s="73"/>
      <c r="Q1" s="73"/>
    </row>
    <row r="2" spans="1:20" x14ac:dyDescent="0.25">
      <c r="C2" s="73"/>
      <c r="D2" s="73"/>
      <c r="E2" s="73"/>
      <c r="F2" s="73"/>
      <c r="G2" s="73"/>
      <c r="H2" s="73"/>
      <c r="I2" s="74"/>
      <c r="J2" s="73"/>
      <c r="K2" s="73"/>
      <c r="L2" s="73"/>
      <c r="M2" s="73"/>
      <c r="N2" s="73"/>
      <c r="O2" s="73"/>
      <c r="P2" s="73"/>
      <c r="Q2" s="73"/>
    </row>
    <row r="3" spans="1:20" ht="18" x14ac:dyDescent="0.25">
      <c r="B3" s="16" t="s">
        <v>79</v>
      </c>
      <c r="C3" s="73"/>
      <c r="D3" s="73"/>
      <c r="E3" s="73"/>
      <c r="F3" s="73"/>
      <c r="G3" s="73"/>
      <c r="H3" s="73"/>
      <c r="I3" s="74"/>
      <c r="J3" s="73"/>
      <c r="K3" s="73"/>
      <c r="L3" s="73"/>
      <c r="M3" s="73"/>
      <c r="N3" s="73"/>
      <c r="O3" s="73"/>
      <c r="P3" s="73"/>
      <c r="Q3" s="73"/>
    </row>
    <row r="4" spans="1:20" x14ac:dyDescent="0.25">
      <c r="C4" s="73"/>
      <c r="D4" s="73"/>
      <c r="E4" s="73"/>
      <c r="F4" s="73"/>
      <c r="G4" s="73"/>
      <c r="H4" s="73"/>
      <c r="I4" s="74"/>
      <c r="J4" s="73"/>
      <c r="K4" s="73"/>
      <c r="L4" s="73"/>
      <c r="M4" s="73"/>
      <c r="N4" s="73"/>
      <c r="O4" s="73"/>
      <c r="P4" s="73"/>
      <c r="Q4" s="73"/>
    </row>
    <row r="5" spans="1:20" ht="26" x14ac:dyDescent="0.25">
      <c r="B5" s="186"/>
      <c r="C5" s="111" t="s">
        <v>13</v>
      </c>
      <c r="D5" s="111" t="s">
        <v>14</v>
      </c>
      <c r="E5" s="111" t="s">
        <v>15</v>
      </c>
      <c r="F5" s="111" t="s">
        <v>16</v>
      </c>
      <c r="G5" s="112">
        <v>2023</v>
      </c>
      <c r="H5" s="111" t="s">
        <v>17</v>
      </c>
      <c r="I5" s="111" t="s">
        <v>18</v>
      </c>
      <c r="J5" s="111" t="s">
        <v>19</v>
      </c>
      <c r="K5" s="111" t="s">
        <v>20</v>
      </c>
      <c r="L5" s="112">
        <v>2024</v>
      </c>
      <c r="M5" s="111" t="s">
        <v>21</v>
      </c>
      <c r="N5" s="111" t="s">
        <v>22</v>
      </c>
      <c r="O5" s="111" t="s">
        <v>23</v>
      </c>
      <c r="P5" s="111" t="s">
        <v>24</v>
      </c>
      <c r="Q5" s="112">
        <v>2025</v>
      </c>
      <c r="R5" s="111" t="s">
        <v>25</v>
      </c>
      <c r="S5" s="111" t="s">
        <v>26</v>
      </c>
      <c r="T5" s="111" t="s">
        <v>27</v>
      </c>
    </row>
    <row r="6" spans="1:20" ht="15" x14ac:dyDescent="0.25">
      <c r="A6" s="113">
        <v>83</v>
      </c>
      <c r="B6" s="99" t="s">
        <v>80</v>
      </c>
      <c r="C6" s="82"/>
      <c r="D6" s="82"/>
      <c r="E6" s="82"/>
      <c r="F6" s="82"/>
      <c r="G6" s="83"/>
      <c r="H6" s="82"/>
      <c r="I6" s="79"/>
      <c r="J6" s="82"/>
      <c r="K6" s="82"/>
      <c r="L6" s="83"/>
      <c r="M6" s="82"/>
      <c r="N6" s="82"/>
      <c r="O6" s="82"/>
      <c r="P6" s="82"/>
      <c r="Q6" s="83"/>
      <c r="R6" s="82"/>
      <c r="T6" s="83"/>
    </row>
    <row r="7" spans="1:20" x14ac:dyDescent="0.25">
      <c r="A7" s="17">
        <v>57</v>
      </c>
      <c r="B7" s="26" t="s">
        <v>81</v>
      </c>
      <c r="C7" s="114">
        <v>0</v>
      </c>
      <c r="D7" s="114">
        <v>0</v>
      </c>
      <c r="E7" s="114">
        <v>0</v>
      </c>
      <c r="F7" s="114">
        <v>0</v>
      </c>
      <c r="G7" s="115">
        <v>0</v>
      </c>
      <c r="H7" s="114">
        <v>0</v>
      </c>
      <c r="I7" s="116">
        <v>58</v>
      </c>
      <c r="J7" s="114">
        <v>8139</v>
      </c>
      <c r="K7" s="114">
        <v>13580</v>
      </c>
      <c r="L7" s="115">
        <v>21777</v>
      </c>
      <c r="M7" s="114">
        <v>16268</v>
      </c>
      <c r="N7" s="114">
        <v>16507</v>
      </c>
      <c r="O7" s="114">
        <v>15219</v>
      </c>
      <c r="P7" s="114">
        <v>14314</v>
      </c>
      <c r="Q7" s="115">
        <v>62308</v>
      </c>
      <c r="R7" s="114">
        <v>13733</v>
      </c>
      <c r="S7" s="114">
        <v>18190</v>
      </c>
      <c r="T7" s="115">
        <v>31923</v>
      </c>
    </row>
    <row r="8" spans="1:20" x14ac:dyDescent="0.25">
      <c r="B8" s="26" t="s">
        <v>82</v>
      </c>
      <c r="C8" s="117">
        <v>8532</v>
      </c>
      <c r="D8" s="117">
        <v>8290</v>
      </c>
      <c r="E8" s="117">
        <v>8560</v>
      </c>
      <c r="F8" s="117">
        <v>10019</v>
      </c>
      <c r="G8" s="118">
        <v>35401</v>
      </c>
      <c r="H8" s="117">
        <v>9476</v>
      </c>
      <c r="I8" s="116">
        <v>8663</v>
      </c>
      <c r="J8" s="117">
        <v>9342</v>
      </c>
      <c r="K8" s="117">
        <v>8449</v>
      </c>
      <c r="L8" s="118">
        <v>35930</v>
      </c>
      <c r="M8" s="117">
        <v>6272</v>
      </c>
      <c r="N8" s="117">
        <v>8479</v>
      </c>
      <c r="O8" s="117">
        <v>8550</v>
      </c>
      <c r="P8" s="114">
        <v>9506</v>
      </c>
      <c r="Q8" s="115">
        <v>32807</v>
      </c>
      <c r="R8" s="114">
        <v>5285</v>
      </c>
      <c r="S8" s="114">
        <v>5295</v>
      </c>
      <c r="T8" s="115">
        <v>10580</v>
      </c>
    </row>
    <row r="9" spans="1:20" ht="13" x14ac:dyDescent="0.25">
      <c r="B9" s="119" t="s">
        <v>83</v>
      </c>
      <c r="C9" s="120">
        <v>8532</v>
      </c>
      <c r="D9" s="120">
        <v>8290</v>
      </c>
      <c r="E9" s="120">
        <v>8560</v>
      </c>
      <c r="F9" s="120">
        <v>10019</v>
      </c>
      <c r="G9" s="120">
        <v>35401</v>
      </c>
      <c r="H9" s="120">
        <v>9476</v>
      </c>
      <c r="I9" s="120">
        <v>8721</v>
      </c>
      <c r="J9" s="120">
        <v>17481</v>
      </c>
      <c r="K9" s="120">
        <v>22029</v>
      </c>
      <c r="L9" s="120">
        <v>57707</v>
      </c>
      <c r="M9" s="120">
        <v>22540</v>
      </c>
      <c r="N9" s="120">
        <v>24986</v>
      </c>
      <c r="O9" s="120">
        <v>23769</v>
      </c>
      <c r="P9" s="121">
        <v>23819</v>
      </c>
      <c r="Q9" s="121">
        <v>95115</v>
      </c>
      <c r="R9" s="121">
        <v>19018</v>
      </c>
      <c r="S9" s="121">
        <v>23485</v>
      </c>
      <c r="T9" s="121">
        <v>42503</v>
      </c>
    </row>
    <row r="10" spans="1:20" x14ac:dyDescent="0.25">
      <c r="B10" s="26" t="s">
        <v>84</v>
      </c>
      <c r="C10" s="122">
        <v>0</v>
      </c>
      <c r="D10" s="122">
        <v>0</v>
      </c>
      <c r="E10" s="122">
        <v>0</v>
      </c>
      <c r="F10" s="122">
        <v>0</v>
      </c>
      <c r="G10" s="123">
        <v>0</v>
      </c>
      <c r="H10" s="122">
        <v>0</v>
      </c>
      <c r="I10" s="116">
        <v>0</v>
      </c>
      <c r="J10" s="122">
        <v>3842</v>
      </c>
      <c r="K10" s="122">
        <v>5395</v>
      </c>
      <c r="L10" s="123">
        <v>9237</v>
      </c>
      <c r="M10" s="122">
        <v>7567</v>
      </c>
      <c r="N10" s="122">
        <v>7529</v>
      </c>
      <c r="O10" s="122">
        <v>8208</v>
      </c>
      <c r="P10" s="114">
        <v>7224</v>
      </c>
      <c r="Q10" s="115">
        <v>30528</v>
      </c>
      <c r="R10" s="114">
        <v>7054</v>
      </c>
      <c r="S10" s="114">
        <v>8930</v>
      </c>
      <c r="T10" s="115">
        <v>15984</v>
      </c>
    </row>
    <row r="11" spans="1:20" ht="13" x14ac:dyDescent="0.25">
      <c r="B11" s="126"/>
      <c r="C11" s="103"/>
      <c r="D11" s="103"/>
      <c r="E11" s="103"/>
      <c r="F11" s="103"/>
      <c r="G11" s="104"/>
      <c r="H11" s="103"/>
      <c r="I11" s="48"/>
      <c r="J11" s="103"/>
      <c r="K11" s="103"/>
      <c r="L11" s="104"/>
      <c r="M11" s="103"/>
      <c r="N11" s="103"/>
      <c r="O11" s="103"/>
      <c r="P11" s="103"/>
      <c r="Q11" s="104"/>
      <c r="R11" s="103"/>
      <c r="S11" s="103"/>
      <c r="T11" s="104"/>
    </row>
    <row r="12" spans="1:20" ht="13" x14ac:dyDescent="0.25">
      <c r="B12" s="99" t="s">
        <v>85</v>
      </c>
      <c r="C12" s="94"/>
      <c r="D12" s="94"/>
      <c r="E12" s="94"/>
      <c r="F12" s="94"/>
      <c r="G12" s="95"/>
      <c r="H12" s="94"/>
      <c r="I12" s="94"/>
      <c r="J12" s="94"/>
      <c r="K12" s="94"/>
      <c r="L12" s="95"/>
      <c r="M12" s="94"/>
      <c r="N12" s="94"/>
      <c r="O12" s="94"/>
      <c r="P12" s="94"/>
      <c r="Q12" s="95"/>
      <c r="R12" s="94"/>
      <c r="T12" s="95"/>
    </row>
    <row r="13" spans="1:20" x14ac:dyDescent="0.25">
      <c r="B13" s="26" t="s">
        <v>86</v>
      </c>
      <c r="C13" s="124">
        <v>19480</v>
      </c>
      <c r="D13" s="124">
        <v>21153</v>
      </c>
      <c r="E13" s="124">
        <v>24170</v>
      </c>
      <c r="F13" s="124">
        <v>18171</v>
      </c>
      <c r="G13" s="125">
        <v>82974</v>
      </c>
      <c r="H13" s="124">
        <v>14805</v>
      </c>
      <c r="I13" s="124">
        <v>16664</v>
      </c>
      <c r="J13" s="124">
        <v>20719</v>
      </c>
      <c r="K13" s="124">
        <v>20720</v>
      </c>
      <c r="L13" s="125">
        <v>72908</v>
      </c>
      <c r="M13" s="124">
        <v>20807</v>
      </c>
      <c r="N13" s="124">
        <v>19622</v>
      </c>
      <c r="O13" s="124">
        <v>21491</v>
      </c>
      <c r="P13" s="124">
        <v>22421</v>
      </c>
      <c r="Q13" s="125">
        <v>84341</v>
      </c>
      <c r="R13" s="124">
        <v>11686</v>
      </c>
      <c r="S13" s="124">
        <v>26522</v>
      </c>
      <c r="T13" s="125">
        <v>38208</v>
      </c>
    </row>
    <row r="14" spans="1:20" x14ac:dyDescent="0.25">
      <c r="B14" s="26" t="s">
        <v>87</v>
      </c>
      <c r="C14" s="124">
        <v>5534</v>
      </c>
      <c r="D14" s="124">
        <v>5769</v>
      </c>
      <c r="E14" s="124">
        <v>6438</v>
      </c>
      <c r="F14" s="124">
        <v>7652</v>
      </c>
      <c r="G14" s="125">
        <v>25393</v>
      </c>
      <c r="H14" s="124">
        <v>7052</v>
      </c>
      <c r="I14" s="124">
        <v>7096</v>
      </c>
      <c r="J14" s="124">
        <v>7328</v>
      </c>
      <c r="K14" s="124">
        <v>8466</v>
      </c>
      <c r="L14" s="125">
        <v>29942</v>
      </c>
      <c r="M14" s="124">
        <v>8295</v>
      </c>
      <c r="N14" s="124">
        <v>9025</v>
      </c>
      <c r="O14" s="124">
        <v>9992</v>
      </c>
      <c r="P14" s="124">
        <v>9613</v>
      </c>
      <c r="Q14" s="125">
        <v>36925</v>
      </c>
      <c r="R14" s="124">
        <v>5500</v>
      </c>
      <c r="S14" s="124">
        <v>7373</v>
      </c>
      <c r="T14" s="125">
        <v>12873</v>
      </c>
    </row>
    <row r="15" spans="1:20" ht="13" x14ac:dyDescent="0.25">
      <c r="B15" s="126" t="s">
        <v>88</v>
      </c>
      <c r="C15" s="127">
        <v>25014</v>
      </c>
      <c r="D15" s="127">
        <v>26922</v>
      </c>
      <c r="E15" s="127">
        <v>30608</v>
      </c>
      <c r="F15" s="127">
        <v>25823</v>
      </c>
      <c r="G15" s="128">
        <v>108367</v>
      </c>
      <c r="H15" s="127">
        <v>21857</v>
      </c>
      <c r="I15" s="127">
        <v>23760</v>
      </c>
      <c r="J15" s="127">
        <v>28047</v>
      </c>
      <c r="K15" s="127">
        <v>29186</v>
      </c>
      <c r="L15" s="128">
        <v>102850</v>
      </c>
      <c r="M15" s="127">
        <v>29102</v>
      </c>
      <c r="N15" s="127">
        <v>28647</v>
      </c>
      <c r="O15" s="127">
        <v>31483</v>
      </c>
      <c r="P15" s="127">
        <v>32034</v>
      </c>
      <c r="Q15" s="128">
        <v>121266</v>
      </c>
      <c r="R15" s="127">
        <v>17186</v>
      </c>
      <c r="S15" s="127">
        <v>33895</v>
      </c>
      <c r="T15" s="128">
        <v>51081</v>
      </c>
    </row>
    <row r="16" spans="1:20" x14ac:dyDescent="0.25">
      <c r="B16" s="40" t="s">
        <v>89</v>
      </c>
      <c r="C16" s="129">
        <v>3.52</v>
      </c>
      <c r="D16" s="129">
        <v>3.67</v>
      </c>
      <c r="E16" s="129">
        <v>3.75</v>
      </c>
      <c r="F16" s="129">
        <v>2.37</v>
      </c>
      <c r="G16" s="130">
        <v>3.27</v>
      </c>
      <c r="H16" s="129">
        <v>2.1</v>
      </c>
      <c r="I16" s="129">
        <v>2.35</v>
      </c>
      <c r="J16" s="129">
        <v>2.83</v>
      </c>
      <c r="K16" s="129">
        <v>2.4500000000000002</v>
      </c>
      <c r="L16" s="130">
        <v>2.4300000000000002</v>
      </c>
      <c r="M16" s="129">
        <v>2.50848283149652</v>
      </c>
      <c r="N16" s="129">
        <v>2.1741633302652801</v>
      </c>
      <c r="O16" s="129">
        <v>2.1507217827082599</v>
      </c>
      <c r="P16" s="129">
        <v>2.3324411159963998</v>
      </c>
      <c r="Q16" s="130">
        <v>2.2841252072581302</v>
      </c>
      <c r="R16" s="129">
        <v>2.1247419085277999</v>
      </c>
      <c r="S16" s="129">
        <v>3.59699204170645</v>
      </c>
      <c r="T16" s="130">
        <v>2.9679942281108</v>
      </c>
    </row>
    <row r="17" spans="1:20" x14ac:dyDescent="0.25">
      <c r="B17" s="26" t="s">
        <v>90</v>
      </c>
      <c r="C17" s="124">
        <v>4926</v>
      </c>
      <c r="D17" s="124">
        <v>5604</v>
      </c>
      <c r="E17" s="124">
        <v>4386</v>
      </c>
      <c r="F17" s="124">
        <v>3073</v>
      </c>
      <c r="G17" s="125">
        <v>17989</v>
      </c>
      <c r="H17" s="124">
        <v>3529</v>
      </c>
      <c r="I17" s="124">
        <v>2923</v>
      </c>
      <c r="J17" s="124">
        <v>4697</v>
      </c>
      <c r="K17" s="124">
        <v>5337</v>
      </c>
      <c r="L17" s="125">
        <v>16486</v>
      </c>
      <c r="M17" s="124">
        <v>4803</v>
      </c>
      <c r="N17" s="124">
        <v>5286</v>
      </c>
      <c r="O17" s="124">
        <v>4909</v>
      </c>
      <c r="P17" s="124">
        <v>5354</v>
      </c>
      <c r="Q17" s="125">
        <v>20354</v>
      </c>
      <c r="R17" s="124">
        <v>3694</v>
      </c>
      <c r="S17" s="124">
        <v>4095</v>
      </c>
      <c r="T17" s="125">
        <v>7789</v>
      </c>
    </row>
    <row r="18" spans="1:20" ht="13" x14ac:dyDescent="0.25">
      <c r="B18" s="126" t="s">
        <v>91</v>
      </c>
      <c r="C18" s="127">
        <v>29940</v>
      </c>
      <c r="D18" s="127">
        <v>32526</v>
      </c>
      <c r="E18" s="127">
        <v>34994</v>
      </c>
      <c r="F18" s="127">
        <v>28896</v>
      </c>
      <c r="G18" s="128">
        <v>126356</v>
      </c>
      <c r="H18" s="127">
        <v>25386</v>
      </c>
      <c r="I18" s="127">
        <v>26683</v>
      </c>
      <c r="J18" s="127">
        <v>32744</v>
      </c>
      <c r="K18" s="127">
        <v>34523</v>
      </c>
      <c r="L18" s="128">
        <v>119336</v>
      </c>
      <c r="M18" s="127">
        <v>33905</v>
      </c>
      <c r="N18" s="127">
        <v>33933</v>
      </c>
      <c r="O18" s="127">
        <v>36392</v>
      </c>
      <c r="P18" s="127">
        <v>37388</v>
      </c>
      <c r="Q18" s="128">
        <v>141620</v>
      </c>
      <c r="R18" s="127">
        <v>20880</v>
      </c>
      <c r="S18" s="127">
        <v>37990</v>
      </c>
      <c r="T18" s="128">
        <v>58870</v>
      </c>
    </row>
    <row r="19" spans="1:20" ht="13" x14ac:dyDescent="0.25">
      <c r="C19" s="79"/>
      <c r="D19" s="79"/>
      <c r="E19" s="79"/>
      <c r="F19" s="79"/>
      <c r="G19" s="80"/>
      <c r="H19" s="79"/>
      <c r="I19" s="79"/>
      <c r="J19" s="79"/>
      <c r="K19" s="79"/>
      <c r="L19" s="80"/>
      <c r="M19" s="79"/>
      <c r="N19" s="79"/>
      <c r="O19" s="79"/>
      <c r="P19" s="79"/>
      <c r="Q19" s="80"/>
      <c r="R19" s="79"/>
      <c r="T19" s="80"/>
    </row>
    <row r="20" spans="1:20" ht="13" x14ac:dyDescent="0.25">
      <c r="A20" s="113">
        <v>61</v>
      </c>
      <c r="B20" s="99" t="s">
        <v>92</v>
      </c>
      <c r="C20" s="94"/>
      <c r="D20" s="94"/>
      <c r="E20" s="94"/>
      <c r="F20" s="94"/>
      <c r="G20" s="95"/>
      <c r="H20" s="94"/>
      <c r="I20" s="94"/>
      <c r="J20" s="94"/>
      <c r="K20" s="94"/>
      <c r="L20" s="95"/>
      <c r="M20" s="94"/>
      <c r="N20" s="94"/>
      <c r="O20" s="94"/>
      <c r="P20" s="94"/>
      <c r="Q20" s="95"/>
      <c r="R20" s="94"/>
      <c r="T20" s="95"/>
    </row>
    <row r="21" spans="1:20" x14ac:dyDescent="0.25">
      <c r="B21" s="26" t="s">
        <v>93</v>
      </c>
      <c r="C21" s="100">
        <v>0</v>
      </c>
      <c r="D21" s="100">
        <v>0</v>
      </c>
      <c r="E21" s="100">
        <v>0</v>
      </c>
      <c r="F21" s="100">
        <v>0</v>
      </c>
      <c r="G21" s="101">
        <v>0</v>
      </c>
      <c r="H21" s="100">
        <v>0</v>
      </c>
      <c r="I21" s="100">
        <v>0</v>
      </c>
      <c r="J21" s="124">
        <v>1689</v>
      </c>
      <c r="K21" s="124">
        <v>2286</v>
      </c>
      <c r="L21" s="125">
        <v>3975</v>
      </c>
      <c r="M21" s="124">
        <v>2805</v>
      </c>
      <c r="N21" s="124">
        <v>2946</v>
      </c>
      <c r="O21" s="124">
        <v>2526</v>
      </c>
      <c r="P21" s="124">
        <v>2155</v>
      </c>
      <c r="Q21" s="125">
        <v>10432</v>
      </c>
      <c r="R21" s="124">
        <v>2494</v>
      </c>
      <c r="S21" s="124">
        <v>3300</v>
      </c>
      <c r="T21" s="125">
        <v>5794</v>
      </c>
    </row>
    <row r="22" spans="1:20" x14ac:dyDescent="0.25">
      <c r="A22" s="132">
        <v>62</v>
      </c>
      <c r="B22" s="26" t="s">
        <v>94</v>
      </c>
      <c r="C22" s="100">
        <v>0</v>
      </c>
      <c r="D22" s="100">
        <v>0</v>
      </c>
      <c r="E22" s="100">
        <v>0</v>
      </c>
      <c r="F22" s="100">
        <v>0</v>
      </c>
      <c r="G22" s="101">
        <v>0</v>
      </c>
      <c r="H22" s="100">
        <v>0</v>
      </c>
      <c r="I22" s="100">
        <v>0</v>
      </c>
      <c r="J22" s="124">
        <v>18359</v>
      </c>
      <c r="K22" s="124">
        <v>24848</v>
      </c>
      <c r="L22" s="125">
        <v>21603</v>
      </c>
      <c r="M22" s="124">
        <v>31170.59</v>
      </c>
      <c r="N22" s="124">
        <v>32372.453439336801</v>
      </c>
      <c r="O22" s="124">
        <v>27459.879713791001</v>
      </c>
      <c r="P22" s="124">
        <v>23424.925957359901</v>
      </c>
      <c r="Q22" s="125">
        <v>28582.599048862699</v>
      </c>
      <c r="R22" s="124">
        <v>27706.888158800899</v>
      </c>
      <c r="S22" s="124">
        <v>36264.328758531403</v>
      </c>
      <c r="T22" s="125">
        <v>32009.247797339402</v>
      </c>
    </row>
    <row r="23" spans="1:20" ht="14.5" x14ac:dyDescent="0.25">
      <c r="B23" s="26" t="s">
        <v>95</v>
      </c>
      <c r="C23" s="100">
        <v>0</v>
      </c>
      <c r="D23" s="100">
        <v>0</v>
      </c>
      <c r="E23" s="100">
        <v>0</v>
      </c>
      <c r="F23" s="100">
        <v>0</v>
      </c>
      <c r="G23" s="101">
        <v>0</v>
      </c>
      <c r="H23" s="100">
        <v>0</v>
      </c>
      <c r="I23" s="100">
        <v>0</v>
      </c>
      <c r="J23" s="133">
        <v>0.71</v>
      </c>
      <c r="K23" s="133">
        <v>0.8</v>
      </c>
      <c r="L23" s="134">
        <v>0.76</v>
      </c>
      <c r="M23" s="133">
        <v>0.71</v>
      </c>
      <c r="N23" s="133">
        <v>0.72165358918293399</v>
      </c>
      <c r="O23" s="133">
        <v>0.70220547722961102</v>
      </c>
      <c r="P23" s="133">
        <v>0.79378235309338596</v>
      </c>
      <c r="Q23" s="134">
        <v>0.72736814242066405</v>
      </c>
      <c r="R23" s="133">
        <v>0.60691834891924201</v>
      </c>
      <c r="S23" s="133">
        <v>0.61105561095639505</v>
      </c>
      <c r="T23" s="134">
        <v>0.60924237713624196</v>
      </c>
    </row>
    <row r="24" spans="1:20" ht="14.5" x14ac:dyDescent="0.25">
      <c r="B24" s="26" t="s">
        <v>96</v>
      </c>
      <c r="C24" s="100">
        <v>0</v>
      </c>
      <c r="D24" s="100">
        <v>0</v>
      </c>
      <c r="E24" s="100">
        <v>0</v>
      </c>
      <c r="F24" s="100">
        <v>0</v>
      </c>
      <c r="G24" s="101">
        <v>0</v>
      </c>
      <c r="H24" s="100">
        <v>0</v>
      </c>
      <c r="I24" s="100">
        <v>0</v>
      </c>
      <c r="J24" s="135">
        <v>68.2</v>
      </c>
      <c r="K24" s="136">
        <v>74.400000000000006</v>
      </c>
      <c r="L24" s="137">
        <v>71.099999999999994</v>
      </c>
      <c r="M24" s="136">
        <v>82.25</v>
      </c>
      <c r="N24" s="136">
        <v>77.647289919472101</v>
      </c>
      <c r="O24" s="136">
        <v>85.790096690351206</v>
      </c>
      <c r="P24" s="135">
        <v>83.672357250104895</v>
      </c>
      <c r="Q24" s="138">
        <v>82.1095189726299</v>
      </c>
      <c r="R24" s="135">
        <v>90.347639134634605</v>
      </c>
      <c r="S24" s="135">
        <v>90.206811637274697</v>
      </c>
      <c r="T24" s="138">
        <v>90.237123561535398</v>
      </c>
    </row>
    <row r="25" spans="1:20" ht="14.5" x14ac:dyDescent="0.25">
      <c r="B25" s="26" t="s">
        <v>97</v>
      </c>
      <c r="C25" s="100">
        <v>0</v>
      </c>
      <c r="D25" s="100">
        <v>0</v>
      </c>
      <c r="E25" s="100">
        <v>0</v>
      </c>
      <c r="F25" s="100">
        <v>0</v>
      </c>
      <c r="G25" s="101">
        <v>0</v>
      </c>
      <c r="H25" s="100">
        <v>0</v>
      </c>
      <c r="I25" s="100">
        <v>0</v>
      </c>
      <c r="J25" s="139">
        <v>0.12</v>
      </c>
      <c r="K25" s="140">
        <v>0.1</v>
      </c>
      <c r="L25" s="141">
        <v>0.11</v>
      </c>
      <c r="M25" s="140">
        <v>0.1</v>
      </c>
      <c r="N25" s="140">
        <v>0.100605644502862</v>
      </c>
      <c r="O25" s="140">
        <v>0.124591453903456</v>
      </c>
      <c r="P25" s="133">
        <v>0.13600740725537799</v>
      </c>
      <c r="Q25" s="134">
        <v>0.11318792901223999</v>
      </c>
      <c r="R25" s="133">
        <v>0.115520103955549</v>
      </c>
      <c r="S25" s="133">
        <v>0.110184068505444</v>
      </c>
      <c r="T25" s="134">
        <v>0.11248071907811</v>
      </c>
    </row>
    <row r="26" spans="1:20" ht="14.5" x14ac:dyDescent="0.25">
      <c r="B26" s="38" t="s">
        <v>98</v>
      </c>
      <c r="C26" s="142">
        <v>0</v>
      </c>
      <c r="D26" s="142">
        <v>0</v>
      </c>
      <c r="E26" s="142">
        <v>0</v>
      </c>
      <c r="F26" s="142">
        <v>0</v>
      </c>
      <c r="G26" s="143">
        <v>0</v>
      </c>
      <c r="H26" s="142">
        <v>0</v>
      </c>
      <c r="I26" s="142">
        <v>0</v>
      </c>
      <c r="J26" s="139">
        <v>59.7</v>
      </c>
      <c r="K26" s="144">
        <v>71.900000000000006</v>
      </c>
      <c r="L26" s="145">
        <v>66.3</v>
      </c>
      <c r="M26" s="146">
        <v>85.09</v>
      </c>
      <c r="N26" s="146">
        <v>79.010947234597396</v>
      </c>
      <c r="O26" s="146">
        <v>81.108735202188697</v>
      </c>
      <c r="P26" s="135">
        <v>76.652910698567098</v>
      </c>
      <c r="Q26" s="138">
        <v>80.408381741817195</v>
      </c>
      <c r="R26" s="135">
        <v>76.164741757624</v>
      </c>
      <c r="S26" s="135">
        <v>77.409689253384499</v>
      </c>
      <c r="T26" s="138">
        <v>76.8593800949198</v>
      </c>
    </row>
    <row r="27" spans="1:20" ht="13" x14ac:dyDescent="0.25">
      <c r="B27" s="99" t="s">
        <v>99</v>
      </c>
      <c r="C27" s="94"/>
      <c r="D27" s="94"/>
      <c r="E27" s="94"/>
      <c r="F27" s="94"/>
      <c r="G27" s="95"/>
      <c r="H27" s="94"/>
      <c r="I27" s="94"/>
      <c r="J27" s="147"/>
      <c r="K27" s="147"/>
      <c r="L27" s="148"/>
      <c r="M27" s="147"/>
      <c r="N27" s="147"/>
      <c r="O27" s="147"/>
      <c r="P27" s="147"/>
      <c r="Q27" s="148"/>
      <c r="R27" s="147"/>
      <c r="S27" s="147"/>
      <c r="T27" s="148"/>
    </row>
    <row r="28" spans="1:20" x14ac:dyDescent="0.25">
      <c r="B28" s="26" t="s">
        <v>93</v>
      </c>
      <c r="C28" s="124">
        <v>2754</v>
      </c>
      <c r="D28" s="124">
        <v>2657</v>
      </c>
      <c r="E28" s="124">
        <v>2684</v>
      </c>
      <c r="F28" s="124">
        <v>2831</v>
      </c>
      <c r="G28" s="125">
        <v>10926</v>
      </c>
      <c r="H28" s="124">
        <v>2785</v>
      </c>
      <c r="I28" s="124">
        <v>2326</v>
      </c>
      <c r="J28" s="124">
        <v>2586</v>
      </c>
      <c r="K28" s="124">
        <v>2512</v>
      </c>
      <c r="L28" s="125">
        <v>10209</v>
      </c>
      <c r="M28" s="124">
        <v>2372</v>
      </c>
      <c r="N28" s="124">
        <v>2620</v>
      </c>
      <c r="O28" s="124">
        <v>2462</v>
      </c>
      <c r="P28" s="124">
        <v>2608</v>
      </c>
      <c r="Q28" s="125">
        <v>10062</v>
      </c>
      <c r="R28" s="124">
        <v>1467</v>
      </c>
      <c r="S28" s="124">
        <v>1319</v>
      </c>
      <c r="T28" s="125">
        <v>2786</v>
      </c>
    </row>
    <row r="29" spans="1:20" x14ac:dyDescent="0.25">
      <c r="A29" s="132">
        <v>89</v>
      </c>
      <c r="B29" s="26" t="s">
        <v>100</v>
      </c>
      <c r="C29" s="133">
        <v>0.31</v>
      </c>
      <c r="D29" s="133">
        <v>0.31</v>
      </c>
      <c r="E29" s="133">
        <v>0.32</v>
      </c>
      <c r="F29" s="133">
        <v>0.41</v>
      </c>
      <c r="G29" s="134">
        <v>0.34</v>
      </c>
      <c r="H29" s="133">
        <v>0.36</v>
      </c>
      <c r="I29" s="133">
        <v>0.39</v>
      </c>
      <c r="J29" s="133">
        <v>0.36</v>
      </c>
      <c r="K29" s="133">
        <v>0.31</v>
      </c>
      <c r="L29" s="134">
        <v>0.35</v>
      </c>
      <c r="M29" s="133">
        <v>0.3</v>
      </c>
      <c r="N29" s="133">
        <v>0.30254212078853598</v>
      </c>
      <c r="O29" s="133">
        <v>0.34106739105019102</v>
      </c>
      <c r="P29" s="133">
        <v>0.34096614599698599</v>
      </c>
      <c r="Q29" s="134">
        <v>0.32074885352652599</v>
      </c>
      <c r="R29" s="133">
        <v>0.27875547630868502</v>
      </c>
      <c r="S29" s="133">
        <v>0.255598052611894</v>
      </c>
      <c r="T29" s="134">
        <v>0.26778979791181201</v>
      </c>
    </row>
    <row r="30" spans="1:20" x14ac:dyDescent="0.25">
      <c r="A30" s="132">
        <v>90</v>
      </c>
      <c r="B30" s="26" t="s">
        <v>101</v>
      </c>
      <c r="C30" s="135">
        <v>69</v>
      </c>
      <c r="D30" s="135">
        <v>73.400000000000006</v>
      </c>
      <c r="E30" s="135">
        <v>66.5</v>
      </c>
      <c r="F30" s="135">
        <v>64.599999999999994</v>
      </c>
      <c r="G30" s="138">
        <v>68</v>
      </c>
      <c r="H30" s="135">
        <v>74.900000000000006</v>
      </c>
      <c r="I30" s="135">
        <v>71.7</v>
      </c>
      <c r="J30" s="135">
        <v>76.099999999999994</v>
      </c>
      <c r="K30" s="135">
        <v>79.7</v>
      </c>
      <c r="L30" s="138">
        <v>75.599999999999994</v>
      </c>
      <c r="M30" s="135">
        <v>60.72</v>
      </c>
      <c r="N30" s="135">
        <v>75.249755201910403</v>
      </c>
      <c r="O30" s="135">
        <v>78.856000857438005</v>
      </c>
      <c r="P30" s="135">
        <v>84.059611080420694</v>
      </c>
      <c r="Q30" s="138">
        <v>75.437343316506798</v>
      </c>
      <c r="R30" s="135">
        <v>96.589517130091807</v>
      </c>
      <c r="S30" s="135">
        <v>104.70293517295499</v>
      </c>
      <c r="T30" s="138">
        <v>100.499718174696</v>
      </c>
    </row>
    <row r="31" spans="1:20" ht="13" x14ac:dyDescent="0.25">
      <c r="B31" s="149"/>
      <c r="C31" s="147"/>
      <c r="D31" s="147"/>
      <c r="E31" s="147"/>
      <c r="F31" s="147"/>
      <c r="G31" s="148"/>
      <c r="H31" s="147"/>
      <c r="I31" s="147"/>
      <c r="J31" s="147"/>
      <c r="K31" s="147"/>
      <c r="L31" s="148"/>
      <c r="M31" s="147"/>
      <c r="N31" s="147"/>
      <c r="O31" s="147"/>
      <c r="P31" s="147"/>
      <c r="Q31" s="148"/>
      <c r="R31" s="147"/>
      <c r="S31" s="147"/>
      <c r="T31" s="148"/>
    </row>
    <row r="32" spans="1:20" ht="13" x14ac:dyDescent="0.25">
      <c r="A32" s="113">
        <v>91</v>
      </c>
      <c r="B32" s="149" t="s">
        <v>102</v>
      </c>
      <c r="C32" s="147"/>
      <c r="D32" s="147"/>
      <c r="E32" s="147"/>
      <c r="F32" s="147"/>
      <c r="G32" s="148"/>
      <c r="H32" s="147"/>
      <c r="I32" s="147"/>
      <c r="J32" s="147"/>
      <c r="K32" s="147"/>
      <c r="L32" s="148"/>
      <c r="M32" s="147"/>
      <c r="N32" s="147"/>
      <c r="O32" s="147"/>
      <c r="P32" s="147"/>
      <c r="Q32" s="148"/>
      <c r="R32" s="147"/>
      <c r="S32" s="147"/>
      <c r="T32" s="148"/>
    </row>
    <row r="33" spans="1:20" x14ac:dyDescent="0.25">
      <c r="A33" s="132">
        <v>92</v>
      </c>
      <c r="B33" s="26" t="s">
        <v>93</v>
      </c>
      <c r="C33" s="124">
        <v>3895</v>
      </c>
      <c r="D33" s="124">
        <v>3707</v>
      </c>
      <c r="E33" s="124">
        <v>2756</v>
      </c>
      <c r="F33" s="124">
        <v>4277</v>
      </c>
      <c r="G33" s="125">
        <v>14635</v>
      </c>
      <c r="H33" s="124">
        <v>3828</v>
      </c>
      <c r="I33" s="124">
        <v>3772</v>
      </c>
      <c r="J33" s="124">
        <v>3831</v>
      </c>
      <c r="K33" s="124">
        <v>2775</v>
      </c>
      <c r="L33" s="125">
        <v>14207</v>
      </c>
      <c r="M33" s="124">
        <v>2547</v>
      </c>
      <c r="N33" s="124">
        <v>1761</v>
      </c>
      <c r="O33" s="124">
        <v>1647</v>
      </c>
      <c r="P33" s="124">
        <v>2888</v>
      </c>
      <c r="Q33" s="125">
        <v>8843</v>
      </c>
      <c r="R33" s="124">
        <v>1226</v>
      </c>
      <c r="S33" s="124">
        <v>1829</v>
      </c>
      <c r="T33" s="125">
        <v>3055</v>
      </c>
    </row>
    <row r="34" spans="1:20" x14ac:dyDescent="0.25">
      <c r="B34" s="26" t="s">
        <v>100</v>
      </c>
      <c r="C34" s="133">
        <v>0.17</v>
      </c>
      <c r="D34" s="133">
        <v>0.17</v>
      </c>
      <c r="E34" s="133">
        <v>0.17</v>
      </c>
      <c r="F34" s="133">
        <v>0.16</v>
      </c>
      <c r="G34" s="134">
        <v>0.17</v>
      </c>
      <c r="H34" s="133">
        <v>0.15</v>
      </c>
      <c r="I34" s="133">
        <v>0.15</v>
      </c>
      <c r="J34" s="133">
        <v>0.15</v>
      </c>
      <c r="K34" s="133">
        <v>0.14000000000000001</v>
      </c>
      <c r="L34" s="134">
        <v>0.15</v>
      </c>
      <c r="M34" s="133">
        <v>0.14000000000000001</v>
      </c>
      <c r="N34" s="133">
        <v>0.145121892324996</v>
      </c>
      <c r="O34" s="133">
        <v>0.14839296127274801</v>
      </c>
      <c r="P34" s="133">
        <v>0.149441544396377</v>
      </c>
      <c r="Q34" s="134">
        <v>0.14642032370742</v>
      </c>
      <c r="R34" s="133">
        <v>0.1522703</v>
      </c>
      <c r="S34" s="133">
        <v>0.144124208138042</v>
      </c>
      <c r="T34" s="134">
        <v>0.14739229135620999</v>
      </c>
    </row>
    <row r="35" spans="1:20" x14ac:dyDescent="0.25">
      <c r="A35" s="132">
        <v>100</v>
      </c>
      <c r="B35" s="26" t="s">
        <v>101</v>
      </c>
      <c r="C35" s="135">
        <v>39.9</v>
      </c>
      <c r="D35" s="135">
        <v>37.4</v>
      </c>
      <c r="E35" s="135">
        <v>59.4</v>
      </c>
      <c r="F35" s="135">
        <v>37.700000000000003</v>
      </c>
      <c r="G35" s="138">
        <v>42.4</v>
      </c>
      <c r="H35" s="135">
        <v>32.6</v>
      </c>
      <c r="I35" s="135">
        <v>39.799999999999997</v>
      </c>
      <c r="J35" s="135">
        <v>37.9</v>
      </c>
      <c r="K35" s="135">
        <v>57.8</v>
      </c>
      <c r="L35" s="138">
        <v>40.9</v>
      </c>
      <c r="M35" s="135">
        <v>54.66</v>
      </c>
      <c r="N35" s="135">
        <v>98.4</v>
      </c>
      <c r="O35" s="135">
        <v>78.900000000000006</v>
      </c>
      <c r="P35" s="135">
        <v>47.070578106314798</v>
      </c>
      <c r="Q35" s="138">
        <v>65.396506571493902</v>
      </c>
      <c r="R35" s="135">
        <v>71.566983100000002</v>
      </c>
      <c r="S35" s="135">
        <v>66.990514912644201</v>
      </c>
      <c r="T35" s="138">
        <v>68.451592589044296</v>
      </c>
    </row>
    <row r="36" spans="1:20" ht="13" x14ac:dyDescent="0.25">
      <c r="A36" s="113">
        <v>101</v>
      </c>
      <c r="B36" s="126"/>
      <c r="C36" s="72"/>
      <c r="D36" s="72"/>
      <c r="E36" s="72"/>
      <c r="F36" s="72"/>
      <c r="G36" s="150"/>
      <c r="H36" s="72"/>
      <c r="I36" s="72"/>
      <c r="J36" s="72"/>
      <c r="K36" s="72"/>
      <c r="L36" s="150"/>
      <c r="M36" s="72"/>
      <c r="N36" s="72"/>
      <c r="O36" s="72"/>
      <c r="P36" s="151"/>
      <c r="Q36" s="152"/>
      <c r="R36" s="151"/>
      <c r="S36" s="151"/>
      <c r="T36" s="152"/>
    </row>
    <row r="37" spans="1:20" x14ac:dyDescent="0.25">
      <c r="A37" s="113">
        <v>102</v>
      </c>
      <c r="B37" s="153" t="s">
        <v>103</v>
      </c>
      <c r="C37" s="154">
        <v>8532</v>
      </c>
      <c r="D37" s="154">
        <v>8290</v>
      </c>
      <c r="E37" s="154">
        <v>8560</v>
      </c>
      <c r="F37" s="154">
        <v>10019</v>
      </c>
      <c r="G37" s="155">
        <v>35401</v>
      </c>
      <c r="H37" s="154">
        <v>9476</v>
      </c>
      <c r="I37" s="154">
        <v>8663</v>
      </c>
      <c r="J37" s="154">
        <v>17260</v>
      </c>
      <c r="K37" s="154">
        <v>21567</v>
      </c>
      <c r="L37" s="155">
        <v>56966</v>
      </c>
      <c r="M37" s="154">
        <v>21987</v>
      </c>
      <c r="N37" s="154">
        <v>24425</v>
      </c>
      <c r="O37" s="154">
        <v>23252</v>
      </c>
      <c r="P37" s="124">
        <v>23333</v>
      </c>
      <c r="Q37" s="125">
        <v>92997</v>
      </c>
      <c r="R37" s="124">
        <v>18551</v>
      </c>
      <c r="S37" s="124">
        <v>22867</v>
      </c>
      <c r="T37" s="125">
        <v>41418</v>
      </c>
    </row>
    <row r="38" spans="1:20" x14ac:dyDescent="0.25">
      <c r="B38" s="26" t="s">
        <v>104</v>
      </c>
      <c r="C38" s="156">
        <v>0</v>
      </c>
      <c r="D38" s="156">
        <v>0</v>
      </c>
      <c r="E38" s="156">
        <v>0</v>
      </c>
      <c r="F38" s="156">
        <v>0</v>
      </c>
      <c r="G38" s="157">
        <v>0</v>
      </c>
      <c r="H38" s="156">
        <v>0</v>
      </c>
      <c r="I38" s="156">
        <v>0</v>
      </c>
      <c r="J38" s="156">
        <v>2.2799999999999998</v>
      </c>
      <c r="K38" s="158">
        <v>1.6</v>
      </c>
      <c r="L38" s="159">
        <v>1.88</v>
      </c>
      <c r="M38" s="133">
        <v>1.53</v>
      </c>
      <c r="N38" s="133">
        <v>1.51</v>
      </c>
      <c r="O38" s="133">
        <v>1.4</v>
      </c>
      <c r="P38" s="133">
        <v>1.0900000000000001</v>
      </c>
      <c r="Q38" s="134">
        <v>1.4</v>
      </c>
      <c r="R38" s="133">
        <v>1.33</v>
      </c>
      <c r="S38" s="133">
        <v>0.86</v>
      </c>
      <c r="T38" s="134">
        <v>1.06</v>
      </c>
    </row>
    <row r="39" spans="1:20" x14ac:dyDescent="0.25">
      <c r="B39" s="26" t="s">
        <v>105</v>
      </c>
      <c r="C39" s="133">
        <v>4.0199999999999996</v>
      </c>
      <c r="D39" s="133">
        <v>3.92</v>
      </c>
      <c r="E39" s="133">
        <v>3.74</v>
      </c>
      <c r="F39" s="133">
        <v>3.68</v>
      </c>
      <c r="G39" s="134">
        <v>3.83</v>
      </c>
      <c r="H39" s="156">
        <v>3.82</v>
      </c>
      <c r="I39" s="156">
        <v>3.65</v>
      </c>
      <c r="J39" s="156">
        <v>3</v>
      </c>
      <c r="K39" s="158">
        <v>3.62</v>
      </c>
      <c r="L39" s="159">
        <v>3.53</v>
      </c>
      <c r="M39" s="133">
        <v>4.8099999999999996</v>
      </c>
      <c r="N39" s="133">
        <v>3.96</v>
      </c>
      <c r="O39" s="133">
        <v>3.76</v>
      </c>
      <c r="P39" s="133">
        <v>4.12</v>
      </c>
      <c r="Q39" s="134">
        <v>4.09</v>
      </c>
      <c r="R39" s="133">
        <v>5.77</v>
      </c>
      <c r="S39" s="133">
        <v>5.64</v>
      </c>
      <c r="T39" s="134">
        <v>5.7</v>
      </c>
    </row>
    <row r="40" spans="1:20" ht="15" x14ac:dyDescent="0.25">
      <c r="A40" s="113">
        <v>103</v>
      </c>
      <c r="B40" s="160" t="s">
        <v>106</v>
      </c>
      <c r="C40" s="161">
        <v>4.0199999999999996</v>
      </c>
      <c r="D40" s="161">
        <v>3.92</v>
      </c>
      <c r="E40" s="161">
        <v>3.74</v>
      </c>
      <c r="F40" s="161">
        <v>3.68</v>
      </c>
      <c r="G40" s="161">
        <v>3.83</v>
      </c>
      <c r="H40" s="161">
        <v>3.82</v>
      </c>
      <c r="I40" s="161">
        <v>3.65</v>
      </c>
      <c r="J40" s="161">
        <v>2.64</v>
      </c>
      <c r="K40" s="161">
        <v>2.4</v>
      </c>
      <c r="L40" s="161">
        <v>2.9</v>
      </c>
      <c r="M40" s="161">
        <v>2.46</v>
      </c>
      <c r="N40" s="161">
        <v>2.35</v>
      </c>
      <c r="O40" s="161">
        <v>2.27</v>
      </c>
      <c r="P40" s="161">
        <v>2.3199999999999998</v>
      </c>
      <c r="Q40" s="161">
        <v>2.35</v>
      </c>
      <c r="R40" s="161">
        <v>2.59</v>
      </c>
      <c r="S40" s="161">
        <v>1.97</v>
      </c>
      <c r="T40" s="161">
        <v>2.25</v>
      </c>
    </row>
    <row r="41" spans="1:20" ht="13" x14ac:dyDescent="0.25">
      <c r="B41" s="162" t="s">
        <v>107</v>
      </c>
      <c r="C41" s="163"/>
      <c r="D41" s="163"/>
      <c r="E41" s="163"/>
      <c r="F41" s="163"/>
      <c r="G41" s="163"/>
      <c r="H41" s="163"/>
      <c r="I41" s="163"/>
      <c r="J41" s="163"/>
      <c r="K41" s="163"/>
      <c r="L41" s="163"/>
      <c r="M41" s="163"/>
      <c r="N41" s="163"/>
      <c r="O41" s="163"/>
      <c r="P41" s="163"/>
      <c r="Q41" s="163"/>
      <c r="R41" s="163"/>
      <c r="S41" s="163"/>
      <c r="T41" s="163"/>
    </row>
    <row r="42" spans="1:20" x14ac:dyDescent="0.25">
      <c r="B42" s="26" t="s">
        <v>108</v>
      </c>
      <c r="C42" s="156">
        <v>0</v>
      </c>
      <c r="D42" s="156">
        <v>0</v>
      </c>
      <c r="E42" s="156">
        <v>0</v>
      </c>
      <c r="F42" s="156">
        <v>0</v>
      </c>
      <c r="G42" s="157">
        <v>0</v>
      </c>
      <c r="H42" s="156">
        <v>0</v>
      </c>
      <c r="I42" s="156">
        <v>0</v>
      </c>
      <c r="J42" s="164">
        <v>6088</v>
      </c>
      <c r="K42" s="164">
        <v>11499</v>
      </c>
      <c r="L42" s="125">
        <v>17587</v>
      </c>
      <c r="M42" s="124">
        <v>16400</v>
      </c>
      <c r="N42" s="124">
        <v>16377</v>
      </c>
      <c r="O42" s="124">
        <v>15545</v>
      </c>
      <c r="P42" s="124">
        <v>12401</v>
      </c>
      <c r="Q42" s="125">
        <v>60723</v>
      </c>
      <c r="R42" s="124">
        <v>12685</v>
      </c>
      <c r="S42" s="124">
        <v>18058</v>
      </c>
      <c r="T42" s="125">
        <v>30743</v>
      </c>
    </row>
    <row r="43" spans="1:20" x14ac:dyDescent="0.25">
      <c r="B43" s="38" t="s">
        <v>82</v>
      </c>
      <c r="C43" s="165">
        <v>6863</v>
      </c>
      <c r="D43" s="165">
        <v>10285</v>
      </c>
      <c r="E43" s="165">
        <v>8713</v>
      </c>
      <c r="F43" s="165">
        <v>9313</v>
      </c>
      <c r="G43" s="166">
        <v>35174</v>
      </c>
      <c r="H43" s="165">
        <v>9778</v>
      </c>
      <c r="I43" s="165">
        <v>8463</v>
      </c>
      <c r="J43" s="124">
        <v>9344</v>
      </c>
      <c r="K43" s="165">
        <v>7967</v>
      </c>
      <c r="L43" s="166">
        <v>35552</v>
      </c>
      <c r="M43" s="165">
        <v>7811</v>
      </c>
      <c r="N43" s="165">
        <v>7882</v>
      </c>
      <c r="O43" s="165">
        <v>8383</v>
      </c>
      <c r="P43" s="124">
        <v>8369</v>
      </c>
      <c r="Q43" s="125">
        <v>32445</v>
      </c>
      <c r="R43" s="124">
        <v>5932</v>
      </c>
      <c r="S43" s="124">
        <v>6085</v>
      </c>
      <c r="T43" s="125">
        <v>12017</v>
      </c>
    </row>
    <row r="44" spans="1:20" hidden="1" x14ac:dyDescent="0.25">
      <c r="B44" s="40" t="s">
        <v>109</v>
      </c>
      <c r="C44" s="94"/>
      <c r="D44" s="94"/>
      <c r="E44" s="94"/>
      <c r="F44" s="94"/>
      <c r="G44" s="95"/>
      <c r="H44" s="94"/>
      <c r="I44" s="94"/>
      <c r="J44" s="147"/>
      <c r="K44" s="94"/>
      <c r="L44" s="95"/>
      <c r="M44" s="94"/>
      <c r="N44" s="94"/>
      <c r="O44" s="94"/>
      <c r="P44" s="147"/>
      <c r="Q44" s="148"/>
      <c r="R44" s="147"/>
      <c r="S44" s="147"/>
      <c r="T44" s="148"/>
    </row>
    <row r="45" spans="1:20" x14ac:dyDescent="0.25">
      <c r="B45" s="26" t="s">
        <v>84</v>
      </c>
      <c r="C45" s="156">
        <v>0</v>
      </c>
      <c r="D45" s="156">
        <v>0</v>
      </c>
      <c r="E45" s="156">
        <v>0</v>
      </c>
      <c r="F45" s="156">
        <v>0</v>
      </c>
      <c r="G45" s="157">
        <v>0</v>
      </c>
      <c r="H45" s="156">
        <v>0</v>
      </c>
      <c r="I45" s="156">
        <v>0</v>
      </c>
      <c r="J45" s="164">
        <v>2905</v>
      </c>
      <c r="K45" s="164">
        <v>5177</v>
      </c>
      <c r="L45" s="167">
        <v>8082</v>
      </c>
      <c r="M45" s="124">
        <v>7097.46711824458</v>
      </c>
      <c r="N45" s="124">
        <v>7860.4071182445996</v>
      </c>
      <c r="O45" s="124">
        <v>8979.1929247999997</v>
      </c>
      <c r="P45" s="124">
        <v>6316.6288041999996</v>
      </c>
      <c r="Q45" s="125">
        <v>30253.228847244602</v>
      </c>
      <c r="R45" s="124">
        <v>6914.8090000000002</v>
      </c>
      <c r="S45" s="124">
        <v>9045.1910000000007</v>
      </c>
      <c r="T45" s="125">
        <v>15960</v>
      </c>
    </row>
    <row r="46" spans="1:20" x14ac:dyDescent="0.25">
      <c r="B46" s="38"/>
      <c r="C46" s="147"/>
      <c r="D46" s="147"/>
      <c r="E46" s="147"/>
      <c r="F46" s="147"/>
      <c r="G46" s="148"/>
      <c r="H46" s="147"/>
      <c r="I46" s="147"/>
      <c r="J46" s="147"/>
      <c r="K46" s="147"/>
      <c r="L46" s="148"/>
      <c r="M46" s="147"/>
      <c r="N46" s="147"/>
      <c r="O46" s="147"/>
      <c r="P46" s="147"/>
      <c r="Q46" s="148"/>
      <c r="R46" s="147"/>
      <c r="S46" s="147"/>
      <c r="T46" s="148"/>
    </row>
    <row r="47" spans="1:20" ht="13" x14ac:dyDescent="0.25">
      <c r="B47" s="168" t="s">
        <v>110</v>
      </c>
      <c r="C47" s="169"/>
      <c r="D47" s="169"/>
      <c r="E47" s="169"/>
      <c r="F47" s="169"/>
      <c r="G47" s="169"/>
      <c r="H47" s="169"/>
      <c r="I47" s="169"/>
      <c r="J47" s="169"/>
      <c r="K47" s="169"/>
      <c r="L47" s="169"/>
      <c r="M47" s="169"/>
      <c r="N47" s="169"/>
      <c r="O47" s="169"/>
      <c r="P47" s="169"/>
      <c r="Q47" s="169"/>
      <c r="R47" s="169"/>
      <c r="S47" s="169"/>
      <c r="T47" s="169"/>
    </row>
    <row r="48" spans="1:20" ht="13" x14ac:dyDescent="0.25">
      <c r="B48" s="149" t="s">
        <v>111</v>
      </c>
      <c r="C48" s="147"/>
      <c r="D48" s="147"/>
      <c r="E48" s="147"/>
      <c r="F48" s="147"/>
      <c r="G48" s="148"/>
      <c r="H48" s="147"/>
      <c r="I48" s="147"/>
      <c r="J48" s="147"/>
      <c r="K48" s="147"/>
      <c r="L48" s="148"/>
      <c r="M48" s="147"/>
      <c r="N48" s="147"/>
      <c r="O48" s="147"/>
      <c r="P48" s="147"/>
      <c r="Q48" s="148"/>
      <c r="R48" s="147"/>
      <c r="S48" s="147"/>
      <c r="T48" s="148"/>
    </row>
    <row r="49" spans="1:20" x14ac:dyDescent="0.25">
      <c r="B49" s="26" t="s">
        <v>112</v>
      </c>
      <c r="C49" s="170">
        <v>0</v>
      </c>
      <c r="D49" s="170">
        <v>0</v>
      </c>
      <c r="E49" s="170">
        <v>0</v>
      </c>
      <c r="F49" s="170">
        <f t="shared" ref="F49:F55" si="0">G49-SUM(C49:E49)</f>
        <v>0</v>
      </c>
      <c r="G49" s="171">
        <v>0</v>
      </c>
      <c r="H49" s="172">
        <v>0</v>
      </c>
      <c r="I49" s="172">
        <v>0</v>
      </c>
      <c r="J49" s="173">
        <v>54.945999999999998</v>
      </c>
      <c r="K49" s="173">
        <f t="shared" ref="K49:K55" si="1">L49-SUM(H49:J49)</f>
        <v>103.71700000000001</v>
      </c>
      <c r="L49" s="174">
        <v>158.66300000000001</v>
      </c>
      <c r="M49" s="86">
        <v>157.30099999999999</v>
      </c>
      <c r="N49" s="86">
        <v>163.482</v>
      </c>
      <c r="O49" s="86">
        <v>146.9</v>
      </c>
      <c r="P49" s="135">
        <v>140.4</v>
      </c>
      <c r="Q49" s="138">
        <v>608.1</v>
      </c>
      <c r="R49" s="135">
        <v>163.9</v>
      </c>
      <c r="S49" s="135">
        <v>237.3</v>
      </c>
      <c r="T49" s="138">
        <v>401.2</v>
      </c>
    </row>
    <row r="50" spans="1:20" x14ac:dyDescent="0.25">
      <c r="B50" s="26" t="s">
        <v>113</v>
      </c>
      <c r="C50" s="170">
        <v>62.997999999999998</v>
      </c>
      <c r="D50" s="170">
        <v>84.055999999999997</v>
      </c>
      <c r="E50" s="170">
        <v>69.894000000000005</v>
      </c>
      <c r="F50" s="170">
        <f t="shared" si="0"/>
        <v>74.330999999999989</v>
      </c>
      <c r="G50" s="171">
        <v>291.279</v>
      </c>
      <c r="H50" s="172">
        <v>83.225999999999999</v>
      </c>
      <c r="I50" s="172">
        <v>85.224000000000004</v>
      </c>
      <c r="J50" s="173">
        <v>85.328000000000003</v>
      </c>
      <c r="K50" s="173">
        <f t="shared" si="1"/>
        <v>74.385000000000019</v>
      </c>
      <c r="L50" s="175">
        <v>328.16300000000001</v>
      </c>
      <c r="M50" s="86">
        <v>73.350999999999999</v>
      </c>
      <c r="N50" s="86">
        <v>76.67</v>
      </c>
      <c r="O50" s="86">
        <v>84.1</v>
      </c>
      <c r="P50" s="135">
        <v>95.3</v>
      </c>
      <c r="Q50" s="138">
        <v>329.5</v>
      </c>
      <c r="R50" s="135">
        <v>76.5</v>
      </c>
      <c r="S50" s="135">
        <v>83</v>
      </c>
      <c r="T50" s="138">
        <v>159.4</v>
      </c>
    </row>
    <row r="51" spans="1:20" hidden="1" x14ac:dyDescent="0.25">
      <c r="B51" s="26" t="s">
        <v>114</v>
      </c>
      <c r="C51" s="170">
        <v>0</v>
      </c>
      <c r="D51" s="170">
        <v>0</v>
      </c>
      <c r="E51" s="170">
        <v>0</v>
      </c>
      <c r="F51" s="170">
        <f t="shared" si="0"/>
        <v>0</v>
      </c>
      <c r="G51" s="171">
        <v>0</v>
      </c>
      <c r="H51" s="172">
        <v>0</v>
      </c>
      <c r="I51" s="172">
        <v>0</v>
      </c>
      <c r="J51" s="172">
        <v>0</v>
      </c>
      <c r="K51" s="172">
        <f t="shared" si="1"/>
        <v>0</v>
      </c>
      <c r="L51" s="171">
        <v>0</v>
      </c>
      <c r="M51" s="176">
        <v>0</v>
      </c>
      <c r="N51" s="176">
        <v>0</v>
      </c>
      <c r="O51" s="86">
        <v>0</v>
      </c>
      <c r="P51" s="86">
        <v>0</v>
      </c>
      <c r="Q51" s="87">
        <v>0</v>
      </c>
      <c r="R51" s="86">
        <v>0</v>
      </c>
      <c r="S51" s="86">
        <v>0</v>
      </c>
      <c r="T51" s="87">
        <v>0</v>
      </c>
    </row>
    <row r="52" spans="1:20" hidden="1" x14ac:dyDescent="0.25">
      <c r="B52" s="26" t="s">
        <v>115</v>
      </c>
      <c r="C52" s="170">
        <v>0</v>
      </c>
      <c r="D52" s="170">
        <v>0</v>
      </c>
      <c r="E52" s="170">
        <v>0</v>
      </c>
      <c r="F52" s="170">
        <f t="shared" si="0"/>
        <v>0</v>
      </c>
      <c r="G52" s="171">
        <v>0</v>
      </c>
      <c r="H52" s="172">
        <v>0</v>
      </c>
      <c r="I52" s="172">
        <v>0</v>
      </c>
      <c r="J52" s="172">
        <v>0</v>
      </c>
      <c r="K52" s="172">
        <f t="shared" si="1"/>
        <v>0</v>
      </c>
      <c r="L52" s="171">
        <v>0</v>
      </c>
      <c r="M52" s="176">
        <v>0</v>
      </c>
      <c r="N52" s="176">
        <v>0</v>
      </c>
      <c r="O52" s="86">
        <v>0</v>
      </c>
      <c r="P52" s="86">
        <v>0</v>
      </c>
      <c r="Q52" s="87">
        <v>0</v>
      </c>
      <c r="R52" s="86">
        <v>0</v>
      </c>
      <c r="S52" s="86">
        <v>0</v>
      </c>
      <c r="T52" s="87">
        <v>0</v>
      </c>
    </row>
    <row r="53" spans="1:20" x14ac:dyDescent="0.25">
      <c r="B53" s="26" t="s">
        <v>116</v>
      </c>
      <c r="C53" s="170">
        <v>0</v>
      </c>
      <c r="D53" s="170">
        <v>0</v>
      </c>
      <c r="E53" s="170">
        <v>0</v>
      </c>
      <c r="F53" s="170">
        <f t="shared" si="0"/>
        <v>0</v>
      </c>
      <c r="G53" s="171">
        <v>0</v>
      </c>
      <c r="H53" s="172">
        <v>0</v>
      </c>
      <c r="I53" s="172">
        <v>0</v>
      </c>
      <c r="J53" s="173">
        <v>6.6660000000000004</v>
      </c>
      <c r="K53" s="173">
        <f t="shared" si="1"/>
        <v>12.957999999999998</v>
      </c>
      <c r="L53" s="175">
        <v>19.623999999999999</v>
      </c>
      <c r="M53" s="86">
        <v>18.57</v>
      </c>
      <c r="N53" s="86">
        <v>24.446999999999999</v>
      </c>
      <c r="O53" s="86">
        <v>28</v>
      </c>
      <c r="P53" s="135">
        <v>24.3</v>
      </c>
      <c r="Q53" s="138">
        <v>95.4</v>
      </c>
      <c r="R53" s="135">
        <v>31.4</v>
      </c>
      <c r="S53" s="135">
        <v>37.1</v>
      </c>
      <c r="T53" s="138">
        <v>68.5</v>
      </c>
    </row>
    <row r="54" spans="1:20" x14ac:dyDescent="0.25">
      <c r="B54" s="26" t="s">
        <v>117</v>
      </c>
      <c r="C54" s="170">
        <v>-0.92800000000000005</v>
      </c>
      <c r="D54" s="170">
        <v>-0.379</v>
      </c>
      <c r="E54" s="170">
        <v>-0.627</v>
      </c>
      <c r="F54" s="170">
        <f t="shared" si="0"/>
        <v>-2.2249999999999996</v>
      </c>
      <c r="G54" s="171">
        <v>-4.1589999999999998</v>
      </c>
      <c r="H54" s="172">
        <v>-0.51600000000000001</v>
      </c>
      <c r="I54" s="172">
        <v>-0.307</v>
      </c>
      <c r="J54" s="172">
        <v>-4.5039999999999996</v>
      </c>
      <c r="K54" s="172">
        <f t="shared" si="1"/>
        <v>-7.99</v>
      </c>
      <c r="L54" s="171">
        <v>-13.317</v>
      </c>
      <c r="M54" s="176">
        <v>-6.85</v>
      </c>
      <c r="N54" s="176">
        <v>-7.9509999999999996</v>
      </c>
      <c r="O54" s="86">
        <v>-7</v>
      </c>
      <c r="P54" s="135">
        <v>-9.4</v>
      </c>
      <c r="Q54" s="138">
        <v>-31.2</v>
      </c>
      <c r="R54" s="135">
        <v>-9.8000000000000007</v>
      </c>
      <c r="S54" s="135">
        <v>-2.2999999999999998</v>
      </c>
      <c r="T54" s="138">
        <v>-12.1</v>
      </c>
    </row>
    <row r="55" spans="1:20" x14ac:dyDescent="0.25">
      <c r="B55" s="26" t="s">
        <v>118</v>
      </c>
      <c r="C55" s="170">
        <v>-1.101</v>
      </c>
      <c r="D55" s="170">
        <v>-0.35899999999999999</v>
      </c>
      <c r="E55" s="170">
        <v>0.28399999999999997</v>
      </c>
      <c r="F55" s="170">
        <f t="shared" si="0"/>
        <v>0.129</v>
      </c>
      <c r="G55" s="171">
        <v>-1.0469999999999999</v>
      </c>
      <c r="H55" s="172">
        <v>-8.3000000000000004E-2</v>
      </c>
      <c r="I55" s="172">
        <v>-0.16600000000000001</v>
      </c>
      <c r="J55" s="173">
        <v>5.9020000000000001</v>
      </c>
      <c r="K55" s="172">
        <f t="shared" si="1"/>
        <v>-7.8470000000000004</v>
      </c>
      <c r="L55" s="171">
        <v>-2.194</v>
      </c>
      <c r="M55" s="176">
        <v>10.544</v>
      </c>
      <c r="N55" s="176">
        <v>-0.73</v>
      </c>
      <c r="O55" s="86">
        <v>17.5</v>
      </c>
      <c r="P55" s="135">
        <v>32.700000000000003</v>
      </c>
      <c r="Q55" s="138">
        <v>60</v>
      </c>
      <c r="R55" s="135">
        <v>-1.5</v>
      </c>
      <c r="S55" s="135">
        <v>19</v>
      </c>
      <c r="T55" s="138">
        <v>17.5</v>
      </c>
    </row>
    <row r="56" spans="1:20" ht="13" x14ac:dyDescent="0.25">
      <c r="A56" s="132">
        <v>17</v>
      </c>
      <c r="B56" s="149" t="s">
        <v>119</v>
      </c>
      <c r="C56" s="177">
        <v>61</v>
      </c>
      <c r="D56" s="177">
        <v>83.3</v>
      </c>
      <c r="E56" s="177">
        <v>69.599999999999994</v>
      </c>
      <c r="F56" s="177">
        <v>72.2</v>
      </c>
      <c r="G56" s="178">
        <v>286.10000000000002</v>
      </c>
      <c r="H56" s="131">
        <v>82.8</v>
      </c>
      <c r="I56" s="131">
        <v>84.8</v>
      </c>
      <c r="J56" s="131">
        <v>148.30000000000001</v>
      </c>
      <c r="K56" s="131">
        <v>175.1</v>
      </c>
      <c r="L56" s="179">
        <v>490.9</v>
      </c>
      <c r="M56" s="131">
        <v>252.9</v>
      </c>
      <c r="N56" s="131">
        <v>255.9</v>
      </c>
      <c r="O56" s="131">
        <v>269.5</v>
      </c>
      <c r="P56" s="177">
        <v>283.39999999999998</v>
      </c>
      <c r="Q56" s="178">
        <v>1061.7</v>
      </c>
      <c r="R56" s="177">
        <v>260.5</v>
      </c>
      <c r="S56" s="177">
        <v>374</v>
      </c>
      <c r="T56" s="178">
        <v>634.5</v>
      </c>
    </row>
    <row r="57" spans="1:20" x14ac:dyDescent="0.25">
      <c r="A57" s="132">
        <v>18</v>
      </c>
      <c r="B57" s="26" t="s">
        <v>29</v>
      </c>
      <c r="C57" s="135">
        <v>-63.591999999999999</v>
      </c>
      <c r="D57" s="135">
        <v>-93.46</v>
      </c>
      <c r="E57" s="135">
        <v>-68.88</v>
      </c>
      <c r="F57" s="135">
        <f t="shared" ref="F57:F73" si="2">G57-SUM(C57:E57)</f>
        <v>-78.155000000000001</v>
      </c>
      <c r="G57" s="138">
        <v>-304.08699999999999</v>
      </c>
      <c r="H57" s="135">
        <v>-80.712000000000003</v>
      </c>
      <c r="I57" s="135">
        <v>-70.506</v>
      </c>
      <c r="J57" s="135">
        <v>-97.561999999999998</v>
      </c>
      <c r="K57" s="135">
        <f t="shared" ref="K57:K73" si="3">L57-SUM(H57:J57)</f>
        <v>-109.14799999999997</v>
      </c>
      <c r="L57" s="138">
        <v>-357.928</v>
      </c>
      <c r="M57" s="135">
        <v>-145.28299999999999</v>
      </c>
      <c r="N57" s="135">
        <v>-137.41</v>
      </c>
      <c r="O57" s="135">
        <v>-139.5</v>
      </c>
      <c r="P57" s="135">
        <v>-137.1</v>
      </c>
      <c r="Q57" s="138">
        <v>-559.29999999999995</v>
      </c>
      <c r="R57" s="135">
        <v>-126.7</v>
      </c>
      <c r="S57" s="135">
        <v>-147.4</v>
      </c>
      <c r="T57" s="138">
        <v>-274.10000000000002</v>
      </c>
    </row>
    <row r="58" spans="1:20" x14ac:dyDescent="0.25">
      <c r="A58" s="132">
        <v>25</v>
      </c>
      <c r="B58" s="26" t="s">
        <v>30</v>
      </c>
      <c r="C58" s="86">
        <v>0</v>
      </c>
      <c r="D58" s="86">
        <v>0</v>
      </c>
      <c r="E58" s="86">
        <v>0</v>
      </c>
      <c r="F58" s="86">
        <f t="shared" si="2"/>
        <v>0</v>
      </c>
      <c r="G58" s="87">
        <v>0</v>
      </c>
      <c r="H58" s="86">
        <v>-0.82699999999999996</v>
      </c>
      <c r="I58" s="86">
        <v>-0.82799999999999996</v>
      </c>
      <c r="J58" s="86">
        <v>-1.359</v>
      </c>
      <c r="K58" s="135">
        <f t="shared" si="3"/>
        <v>-1.7959999999999998</v>
      </c>
      <c r="L58" s="87">
        <v>-4.8099999999999996</v>
      </c>
      <c r="M58" s="86">
        <v>-2.1560000000000001</v>
      </c>
      <c r="N58" s="86">
        <v>-2.4359999999999999</v>
      </c>
      <c r="O58" s="86">
        <v>-2.4</v>
      </c>
      <c r="P58" s="135">
        <v>-2.5</v>
      </c>
      <c r="Q58" s="138">
        <v>-9.5</v>
      </c>
      <c r="R58" s="135">
        <v>-2.6</v>
      </c>
      <c r="S58" s="135">
        <v>-3.4</v>
      </c>
      <c r="T58" s="138">
        <v>-6</v>
      </c>
    </row>
    <row r="59" spans="1:20" x14ac:dyDescent="0.25">
      <c r="B59" s="26" t="s">
        <v>31</v>
      </c>
      <c r="C59" s="86">
        <v>-7.657</v>
      </c>
      <c r="D59" s="86">
        <v>-9.8919999999999995</v>
      </c>
      <c r="E59" s="86">
        <v>-19.183</v>
      </c>
      <c r="F59" s="86">
        <f t="shared" si="2"/>
        <v>-22.741</v>
      </c>
      <c r="G59" s="87">
        <v>-59.472999999999999</v>
      </c>
      <c r="H59" s="86">
        <v>-16.739000000000001</v>
      </c>
      <c r="I59" s="86">
        <v>-15.382</v>
      </c>
      <c r="J59" s="86">
        <v>-14.868</v>
      </c>
      <c r="K59" s="135">
        <f t="shared" si="3"/>
        <v>-39.298999999999992</v>
      </c>
      <c r="L59" s="87">
        <v>-86.287999999999997</v>
      </c>
      <c r="M59" s="86">
        <v>-42.865000000000002</v>
      </c>
      <c r="N59" s="86">
        <v>-56.713000000000001</v>
      </c>
      <c r="O59" s="86">
        <v>-50.6</v>
      </c>
      <c r="P59" s="135">
        <v>-46.4</v>
      </c>
      <c r="Q59" s="138">
        <v>-196.6</v>
      </c>
      <c r="R59" s="135">
        <v>-38.6</v>
      </c>
      <c r="S59" s="135">
        <v>-46.8</v>
      </c>
      <c r="T59" s="138">
        <v>-85.4</v>
      </c>
    </row>
    <row r="60" spans="1:20" ht="13" x14ac:dyDescent="0.25">
      <c r="A60" s="132">
        <v>4</v>
      </c>
      <c r="B60" s="149" t="s">
        <v>120</v>
      </c>
      <c r="C60" s="131">
        <v>-10.3</v>
      </c>
      <c r="D60" s="131">
        <f>SUM(D56:D59)</f>
        <v>-20.051999999999996</v>
      </c>
      <c r="E60" s="131">
        <v>-18.5</v>
      </c>
      <c r="F60" s="131">
        <f t="shared" si="2"/>
        <v>-28.648000000000003</v>
      </c>
      <c r="G60" s="179">
        <v>-77.5</v>
      </c>
      <c r="H60" s="131">
        <v>-15.4</v>
      </c>
      <c r="I60" s="131">
        <v>-1.9</v>
      </c>
      <c r="J60" s="131">
        <v>34.5</v>
      </c>
      <c r="K60" s="177">
        <f t="shared" si="3"/>
        <v>24.7</v>
      </c>
      <c r="L60" s="179">
        <v>41.9</v>
      </c>
      <c r="M60" s="131">
        <v>62.6</v>
      </c>
      <c r="N60" s="131">
        <v>59.4</v>
      </c>
      <c r="O60" s="131">
        <v>77.099999999999994</v>
      </c>
      <c r="P60" s="177">
        <v>97.3</v>
      </c>
      <c r="Q60" s="178">
        <v>296.39999999999998</v>
      </c>
      <c r="R60" s="177">
        <v>92.6</v>
      </c>
      <c r="S60" s="177">
        <v>176.4</v>
      </c>
      <c r="T60" s="178">
        <v>269.10000000000002</v>
      </c>
    </row>
    <row r="61" spans="1:20" x14ac:dyDescent="0.25">
      <c r="B61" s="26" t="s">
        <v>33</v>
      </c>
      <c r="C61" s="86">
        <v>0</v>
      </c>
      <c r="D61" s="86">
        <v>0</v>
      </c>
      <c r="E61" s="86">
        <v>0</v>
      </c>
      <c r="F61" s="86">
        <f t="shared" si="2"/>
        <v>0</v>
      </c>
      <c r="G61" s="87">
        <v>0</v>
      </c>
      <c r="H61" s="86">
        <v>0</v>
      </c>
      <c r="I61" s="86">
        <v>0</v>
      </c>
      <c r="J61" s="86">
        <v>0</v>
      </c>
      <c r="K61" s="86">
        <f t="shared" si="3"/>
        <v>0</v>
      </c>
      <c r="L61" s="87">
        <v>0</v>
      </c>
      <c r="M61" s="86">
        <v>0</v>
      </c>
      <c r="N61" s="86">
        <v>0</v>
      </c>
      <c r="O61" s="86">
        <v>0</v>
      </c>
      <c r="P61" s="86">
        <v>0</v>
      </c>
      <c r="Q61" s="87">
        <v>0</v>
      </c>
      <c r="R61" s="86">
        <v>0</v>
      </c>
      <c r="S61" s="86">
        <v>0</v>
      </c>
      <c r="T61" s="87">
        <v>0</v>
      </c>
    </row>
    <row r="62" spans="1:20" x14ac:dyDescent="0.25">
      <c r="B62" s="26" t="s">
        <v>34</v>
      </c>
      <c r="C62" s="86">
        <v>0</v>
      </c>
      <c r="D62" s="86">
        <v>0</v>
      </c>
      <c r="E62" s="86">
        <v>0</v>
      </c>
      <c r="F62" s="86">
        <f t="shared" si="2"/>
        <v>0</v>
      </c>
      <c r="G62" s="87">
        <v>0</v>
      </c>
      <c r="H62" s="86">
        <v>0</v>
      </c>
      <c r="I62" s="86">
        <v>0</v>
      </c>
      <c r="J62" s="86">
        <v>0</v>
      </c>
      <c r="K62" s="86">
        <f t="shared" si="3"/>
        <v>0</v>
      </c>
      <c r="L62" s="87">
        <v>0</v>
      </c>
      <c r="M62" s="86">
        <v>0</v>
      </c>
      <c r="N62" s="86">
        <v>-0.90200000000000002</v>
      </c>
      <c r="O62" s="86">
        <v>-0.2</v>
      </c>
      <c r="P62" s="135">
        <v>-1</v>
      </c>
      <c r="Q62" s="138">
        <v>-2</v>
      </c>
      <c r="R62" s="135">
        <v>-0.9</v>
      </c>
      <c r="S62" s="135">
        <v>-0.2</v>
      </c>
      <c r="T62" s="138">
        <v>-1.1000000000000001</v>
      </c>
    </row>
    <row r="63" spans="1:20" x14ac:dyDescent="0.25">
      <c r="B63" s="26" t="s">
        <v>36</v>
      </c>
      <c r="C63" s="86">
        <v>0</v>
      </c>
      <c r="D63" s="86">
        <v>0</v>
      </c>
      <c r="E63" s="86">
        <v>0</v>
      </c>
      <c r="F63" s="86">
        <f t="shared" si="2"/>
        <v>0</v>
      </c>
      <c r="G63" s="87">
        <v>0</v>
      </c>
      <c r="H63" s="86">
        <v>0</v>
      </c>
      <c r="I63" s="86">
        <v>0</v>
      </c>
      <c r="J63" s="86">
        <v>0</v>
      </c>
      <c r="K63" s="86">
        <f t="shared" si="3"/>
        <v>0</v>
      </c>
      <c r="L63" s="87">
        <v>0</v>
      </c>
      <c r="M63" s="86">
        <v>0</v>
      </c>
      <c r="N63" s="86">
        <v>0</v>
      </c>
      <c r="O63" s="86">
        <v>0</v>
      </c>
      <c r="P63" s="86">
        <v>0</v>
      </c>
      <c r="Q63" s="87">
        <v>0</v>
      </c>
      <c r="R63" s="86">
        <v>0</v>
      </c>
      <c r="S63" s="86">
        <v>0</v>
      </c>
      <c r="T63" s="87">
        <v>0</v>
      </c>
    </row>
    <row r="64" spans="1:20" x14ac:dyDescent="0.25">
      <c r="B64" s="26" t="s">
        <v>121</v>
      </c>
      <c r="C64" s="86">
        <v>0</v>
      </c>
      <c r="D64" s="86">
        <v>0</v>
      </c>
      <c r="E64" s="86">
        <v>0</v>
      </c>
      <c r="F64" s="86">
        <f t="shared" si="2"/>
        <v>0</v>
      </c>
      <c r="G64" s="87">
        <v>0</v>
      </c>
      <c r="H64" s="86">
        <v>0</v>
      </c>
      <c r="I64" s="86">
        <v>0</v>
      </c>
      <c r="J64" s="86">
        <v>0</v>
      </c>
      <c r="K64" s="86">
        <f t="shared" si="3"/>
        <v>0</v>
      </c>
      <c r="L64" s="87">
        <v>0</v>
      </c>
      <c r="M64" s="86">
        <v>0</v>
      </c>
      <c r="N64" s="86">
        <v>0</v>
      </c>
      <c r="O64" s="86">
        <v>0</v>
      </c>
      <c r="P64" s="86">
        <v>0</v>
      </c>
      <c r="Q64" s="87">
        <v>0</v>
      </c>
      <c r="R64" s="86">
        <v>0</v>
      </c>
      <c r="S64" s="86">
        <v>0</v>
      </c>
      <c r="T64" s="87">
        <v>0</v>
      </c>
    </row>
    <row r="65" spans="1:20" x14ac:dyDescent="0.25">
      <c r="B65" s="26" t="s">
        <v>122</v>
      </c>
      <c r="C65" s="86">
        <v>0</v>
      </c>
      <c r="D65" s="86">
        <v>0</v>
      </c>
      <c r="E65" s="86">
        <v>0</v>
      </c>
      <c r="F65" s="86">
        <f t="shared" si="2"/>
        <v>0</v>
      </c>
      <c r="G65" s="87">
        <v>0</v>
      </c>
      <c r="H65" s="86">
        <v>0</v>
      </c>
      <c r="I65" s="86">
        <v>0</v>
      </c>
      <c r="J65" s="86">
        <v>0</v>
      </c>
      <c r="K65" s="86">
        <f t="shared" si="3"/>
        <v>0</v>
      </c>
      <c r="L65" s="87">
        <v>0</v>
      </c>
      <c r="M65" s="86">
        <v>0</v>
      </c>
      <c r="N65" s="86">
        <v>-0.13400000000000001</v>
      </c>
      <c r="O65" s="86">
        <v>-0.3</v>
      </c>
      <c r="P65" s="135">
        <v>0</v>
      </c>
      <c r="Q65" s="138">
        <v>-0.4</v>
      </c>
      <c r="R65" s="135">
        <v>-0.9</v>
      </c>
      <c r="S65" s="135">
        <v>0</v>
      </c>
      <c r="T65" s="138">
        <v>-0.9</v>
      </c>
    </row>
    <row r="66" spans="1:20" ht="13" x14ac:dyDescent="0.25">
      <c r="B66" s="149" t="s">
        <v>38</v>
      </c>
      <c r="C66" s="131">
        <f>SUM(C60:C65)</f>
        <v>-10.3</v>
      </c>
      <c r="D66" s="131">
        <f>SUM(D60:D65)</f>
        <v>-20.051999999999996</v>
      </c>
      <c r="E66" s="131">
        <f>SUM(E60:E65)</f>
        <v>-18.5</v>
      </c>
      <c r="F66" s="131">
        <f t="shared" si="2"/>
        <v>-28.648000000000003</v>
      </c>
      <c r="G66" s="179">
        <f>SUM(G60:G65)</f>
        <v>-77.5</v>
      </c>
      <c r="H66" s="131">
        <f>SUM(H60:H65)</f>
        <v>-15.4</v>
      </c>
      <c r="I66" s="131">
        <f>SUM(I60:I65)</f>
        <v>-1.9</v>
      </c>
      <c r="J66" s="131">
        <f>SUM(J60:J65)</f>
        <v>34.5</v>
      </c>
      <c r="K66" s="131">
        <f t="shared" si="3"/>
        <v>24.7</v>
      </c>
      <c r="L66" s="179">
        <f>SUM(L60:L65)</f>
        <v>41.9</v>
      </c>
      <c r="M66" s="131">
        <f>SUM(M60:M65)</f>
        <v>62.6</v>
      </c>
      <c r="N66" s="131">
        <f>SUM(N60:N65)-0.1</f>
        <v>58.263999999999996</v>
      </c>
      <c r="O66" s="131">
        <v>76.599999999999994</v>
      </c>
      <c r="P66" s="177">
        <v>96.3</v>
      </c>
      <c r="Q66" s="178">
        <v>293.89999999999998</v>
      </c>
      <c r="R66" s="177">
        <v>90.9</v>
      </c>
      <c r="S66" s="177">
        <v>176.2</v>
      </c>
      <c r="T66" s="178">
        <v>267</v>
      </c>
    </row>
    <row r="67" spans="1:20" ht="25" x14ac:dyDescent="0.25">
      <c r="B67" s="38" t="s">
        <v>123</v>
      </c>
      <c r="C67" s="86">
        <v>-20.239000000000001</v>
      </c>
      <c r="D67" s="86">
        <v>26.613</v>
      </c>
      <c r="E67" s="86">
        <v>-5.2190000000000003</v>
      </c>
      <c r="F67" s="86">
        <f t="shared" si="2"/>
        <v>1.5620000000000016</v>
      </c>
      <c r="G67" s="87">
        <v>2.7170000000000001</v>
      </c>
      <c r="H67" s="86">
        <v>4.673</v>
      </c>
      <c r="I67" s="86">
        <v>-3.1909999999999998</v>
      </c>
      <c r="J67" s="86">
        <v>-4.7249999999999996</v>
      </c>
      <c r="K67" s="86">
        <f t="shared" si="3"/>
        <v>4.8329999999999993</v>
      </c>
      <c r="L67" s="87">
        <v>1.59</v>
      </c>
      <c r="M67" s="86">
        <v>-1.0569999999999999</v>
      </c>
      <c r="N67" s="86">
        <v>1.012</v>
      </c>
      <c r="O67" s="86">
        <v>0</v>
      </c>
      <c r="P67" s="86">
        <v>0</v>
      </c>
      <c r="Q67" s="87">
        <v>0</v>
      </c>
      <c r="R67" s="86">
        <v>0</v>
      </c>
      <c r="S67" s="86">
        <v>0</v>
      </c>
      <c r="T67" s="87">
        <v>0</v>
      </c>
    </row>
    <row r="68" spans="1:20" x14ac:dyDescent="0.25">
      <c r="B68" s="40" t="s">
        <v>124</v>
      </c>
      <c r="C68" s="86">
        <v>-5.8280000000000003</v>
      </c>
      <c r="D68" s="86">
        <v>-1.6759999999999999</v>
      </c>
      <c r="E68" s="86">
        <v>3.2080000000000002</v>
      </c>
      <c r="F68" s="86">
        <f t="shared" si="2"/>
        <v>-1.968</v>
      </c>
      <c r="G68" s="87">
        <v>-6.2640000000000002</v>
      </c>
      <c r="H68" s="86">
        <v>7.0190000000000001</v>
      </c>
      <c r="I68" s="86">
        <v>-2.0659999999999998</v>
      </c>
      <c r="J68" s="86">
        <v>-2.6059999999999999</v>
      </c>
      <c r="K68" s="86">
        <f t="shared" si="3"/>
        <v>7.2529999999999992</v>
      </c>
      <c r="L68" s="87">
        <v>9.6</v>
      </c>
      <c r="M68" s="86">
        <v>-5.5810000000000004</v>
      </c>
      <c r="N68" s="86">
        <v>-1.7190000000000001</v>
      </c>
      <c r="O68" s="86">
        <v>-0.1</v>
      </c>
      <c r="P68" s="135">
        <v>-9.8000000000000007</v>
      </c>
      <c r="Q68" s="138">
        <v>-17.2</v>
      </c>
      <c r="R68" s="135">
        <v>-17.8</v>
      </c>
      <c r="S68" s="135">
        <v>-3.6</v>
      </c>
      <c r="T68" s="138">
        <v>-21.4</v>
      </c>
    </row>
    <row r="69" spans="1:20" ht="26" x14ac:dyDescent="0.25">
      <c r="B69" s="149" t="s">
        <v>125</v>
      </c>
      <c r="C69" s="131">
        <f>SUM(C66:C68)</f>
        <v>-36.367000000000004</v>
      </c>
      <c r="D69" s="131">
        <f>SUM(D66:D68)</f>
        <v>4.8850000000000033</v>
      </c>
      <c r="E69" s="131">
        <f>SUM(E66:E68)</f>
        <v>-20.511000000000003</v>
      </c>
      <c r="F69" s="131">
        <f t="shared" si="2"/>
        <v>-29.053999999999995</v>
      </c>
      <c r="G69" s="179">
        <f>SUM(G66:G68)</f>
        <v>-81.046999999999997</v>
      </c>
      <c r="H69" s="131">
        <f>SUM(H66:H68)</f>
        <v>-3.7080000000000002</v>
      </c>
      <c r="I69" s="131">
        <f>SUM(I66:I68)</f>
        <v>-7.1569999999999991</v>
      </c>
      <c r="J69" s="131">
        <f>SUM(J66:J68)</f>
        <v>27.168999999999997</v>
      </c>
      <c r="K69" s="131">
        <f t="shared" si="3"/>
        <v>36.786000000000001</v>
      </c>
      <c r="L69" s="179">
        <f>SUM(L66:L68)</f>
        <v>53.09</v>
      </c>
      <c r="M69" s="131">
        <f>SUM(M66:M68)</f>
        <v>55.961999999999996</v>
      </c>
      <c r="N69" s="131">
        <f>SUM(N66:N68)</f>
        <v>57.556999999999995</v>
      </c>
      <c r="O69" s="131">
        <v>76.599999999999994</v>
      </c>
      <c r="P69" s="177">
        <v>86.5</v>
      </c>
      <c r="Q69" s="178">
        <v>276.7</v>
      </c>
      <c r="R69" s="177">
        <v>73</v>
      </c>
      <c r="S69" s="177">
        <v>172.6</v>
      </c>
      <c r="T69" s="178">
        <v>245.6</v>
      </c>
    </row>
    <row r="70" spans="1:20" x14ac:dyDescent="0.25">
      <c r="B70" s="26" t="s">
        <v>126</v>
      </c>
      <c r="C70" s="86">
        <v>-7.0999999999999994E-2</v>
      </c>
      <c r="D70" s="86">
        <v>0.48899999999999999</v>
      </c>
      <c r="E70" s="86">
        <v>-0.38100000000000001</v>
      </c>
      <c r="F70" s="86">
        <f t="shared" si="2"/>
        <v>-0.87999999999999989</v>
      </c>
      <c r="G70" s="87">
        <v>-0.84299999999999997</v>
      </c>
      <c r="H70" s="86">
        <v>-0.61599999999999999</v>
      </c>
      <c r="I70" s="86">
        <v>-1.9550000000000001</v>
      </c>
      <c r="J70" s="86">
        <v>-2.5680000000000001</v>
      </c>
      <c r="K70" s="86">
        <f t="shared" si="3"/>
        <v>-20.251000000000001</v>
      </c>
      <c r="L70" s="87">
        <v>-25.39</v>
      </c>
      <c r="M70" s="86">
        <v>-18.716000000000001</v>
      </c>
      <c r="N70" s="86">
        <v>-18.623999999999999</v>
      </c>
      <c r="O70" s="86">
        <v>-11.5</v>
      </c>
      <c r="P70" s="135">
        <v>-6.8</v>
      </c>
      <c r="Q70" s="138">
        <v>-55.6</v>
      </c>
      <c r="R70" s="135">
        <v>-9.1</v>
      </c>
      <c r="S70" s="135">
        <v>-7.8</v>
      </c>
      <c r="T70" s="138">
        <v>-16.899999999999999</v>
      </c>
    </row>
    <row r="71" spans="1:20" ht="13" x14ac:dyDescent="0.25">
      <c r="B71" s="149" t="s">
        <v>48</v>
      </c>
      <c r="C71" s="131">
        <f>C69+C70</f>
        <v>-36.438000000000002</v>
      </c>
      <c r="D71" s="131">
        <f>D69+D70</f>
        <v>5.3740000000000032</v>
      </c>
      <c r="E71" s="131">
        <f>E69+E70</f>
        <v>-20.892000000000003</v>
      </c>
      <c r="F71" s="131">
        <f t="shared" si="2"/>
        <v>-29.933999999999997</v>
      </c>
      <c r="G71" s="179">
        <f>G69+G70</f>
        <v>-81.89</v>
      </c>
      <c r="H71" s="131">
        <f>SUM(H69:H70)-0.1</f>
        <v>-4.4239999999999995</v>
      </c>
      <c r="I71" s="131">
        <f>I69+I70</f>
        <v>-9.1119999999999983</v>
      </c>
      <c r="J71" s="131">
        <f>J69+J70</f>
        <v>24.600999999999996</v>
      </c>
      <c r="K71" s="131">
        <f t="shared" si="3"/>
        <v>16.635000000000005</v>
      </c>
      <c r="L71" s="179">
        <f>L69+L70</f>
        <v>27.700000000000003</v>
      </c>
      <c r="M71" s="131">
        <f>M69+M70</f>
        <v>37.245999999999995</v>
      </c>
      <c r="N71" s="131">
        <f>N69+N70</f>
        <v>38.932999999999993</v>
      </c>
      <c r="O71" s="131">
        <v>65.099999999999994</v>
      </c>
      <c r="P71" s="177">
        <v>79.7</v>
      </c>
      <c r="Q71" s="178">
        <v>221</v>
      </c>
      <c r="R71" s="177">
        <v>63.9</v>
      </c>
      <c r="S71" s="177">
        <v>164.8</v>
      </c>
      <c r="T71" s="178">
        <v>228.7</v>
      </c>
    </row>
    <row r="72" spans="1:20" x14ac:dyDescent="0.25">
      <c r="B72" s="26" t="s">
        <v>127</v>
      </c>
      <c r="C72" s="86">
        <v>11.111000000000001</v>
      </c>
      <c r="D72" s="86">
        <v>-1.2509999999999999</v>
      </c>
      <c r="E72" s="86">
        <v>-10.465999999999999</v>
      </c>
      <c r="F72" s="86">
        <f t="shared" si="2"/>
        <v>5.7149999999999981</v>
      </c>
      <c r="G72" s="87">
        <v>5.109</v>
      </c>
      <c r="H72" s="86">
        <v>1.3129999999999999</v>
      </c>
      <c r="I72" s="86">
        <v>2.9940000000000002</v>
      </c>
      <c r="J72" s="86">
        <v>-9.2460000000000004</v>
      </c>
      <c r="K72" s="86">
        <f t="shared" si="3"/>
        <v>-3.6929999999999996</v>
      </c>
      <c r="L72" s="87">
        <v>-8.6319999999999997</v>
      </c>
      <c r="M72" s="86">
        <v>-11.557</v>
      </c>
      <c r="N72" s="86">
        <v>-11.545</v>
      </c>
      <c r="O72" s="86">
        <v>-3.8</v>
      </c>
      <c r="P72" s="135">
        <v>-40.6</v>
      </c>
      <c r="Q72" s="138">
        <v>-67.5</v>
      </c>
      <c r="R72" s="135">
        <v>-20</v>
      </c>
      <c r="S72" s="135">
        <v>-58</v>
      </c>
      <c r="T72" s="138">
        <v>-78</v>
      </c>
    </row>
    <row r="73" spans="1:20" ht="13" x14ac:dyDescent="0.25">
      <c r="B73" s="149" t="s">
        <v>128</v>
      </c>
      <c r="C73" s="131">
        <f>C71+C72</f>
        <v>-25.327000000000002</v>
      </c>
      <c r="D73" s="131">
        <f>D71+D72</f>
        <v>4.1230000000000029</v>
      </c>
      <c r="E73" s="131">
        <f>E71+E72</f>
        <v>-31.358000000000004</v>
      </c>
      <c r="F73" s="131">
        <f t="shared" si="2"/>
        <v>-24.219000000000001</v>
      </c>
      <c r="G73" s="179">
        <f>G71+G72</f>
        <v>-76.781000000000006</v>
      </c>
      <c r="H73" s="131">
        <f>H71+H72</f>
        <v>-3.1109999999999998</v>
      </c>
      <c r="I73" s="131">
        <f>I71+I72</f>
        <v>-6.1179999999999986</v>
      </c>
      <c r="J73" s="131">
        <f>J71+J72</f>
        <v>15.354999999999995</v>
      </c>
      <c r="K73" s="177">
        <f t="shared" si="3"/>
        <v>12.942000000000009</v>
      </c>
      <c r="L73" s="179">
        <f>L71+L72</f>
        <v>19.068000000000005</v>
      </c>
      <c r="M73" s="131">
        <f>M71+M72</f>
        <v>25.688999999999993</v>
      </c>
      <c r="N73" s="131">
        <f>N71+N72</f>
        <v>27.387999999999991</v>
      </c>
      <c r="O73" s="131">
        <v>61.3</v>
      </c>
      <c r="P73" s="177">
        <v>39.1</v>
      </c>
      <c r="Q73" s="178">
        <v>153.5</v>
      </c>
      <c r="R73" s="177">
        <v>43.9</v>
      </c>
      <c r="S73" s="177">
        <v>106.9</v>
      </c>
      <c r="T73" s="178">
        <v>150.69999999999999</v>
      </c>
    </row>
    <row r="74" spans="1:20" ht="15" x14ac:dyDescent="0.25">
      <c r="A74" s="132">
        <v>28</v>
      </c>
      <c r="B74" s="119" t="s">
        <v>129</v>
      </c>
      <c r="C74" s="180">
        <v>-4</v>
      </c>
      <c r="D74" s="180">
        <v>-11.8</v>
      </c>
      <c r="E74" s="180">
        <v>1.2</v>
      </c>
      <c r="F74" s="180">
        <v>-4.0999999999999996</v>
      </c>
      <c r="G74" s="180">
        <v>-18.7</v>
      </c>
      <c r="H74" s="180">
        <v>2.6</v>
      </c>
      <c r="I74" s="180">
        <v>10.9</v>
      </c>
      <c r="J74" s="180">
        <v>45.1</v>
      </c>
      <c r="K74" s="180">
        <v>78.2</v>
      </c>
      <c r="L74" s="180">
        <v>136.80000000000001</v>
      </c>
      <c r="M74" s="180">
        <v>92.7</v>
      </c>
      <c r="N74" s="180">
        <v>110.5</v>
      </c>
      <c r="O74" s="180">
        <v>122.7</v>
      </c>
      <c r="P74" s="180">
        <v>129.80000000000001</v>
      </c>
      <c r="Q74" s="180">
        <v>455.7</v>
      </c>
      <c r="R74" s="180">
        <v>156.6</v>
      </c>
      <c r="S74" s="180">
        <v>217.3</v>
      </c>
      <c r="T74" s="180">
        <v>373.9</v>
      </c>
    </row>
    <row r="75" spans="1:20" ht="13" x14ac:dyDescent="0.25">
      <c r="B75" s="181" t="s">
        <v>130</v>
      </c>
      <c r="C75" s="182">
        <v>162.08600000000001</v>
      </c>
      <c r="D75" s="182">
        <v>130.15299999999999</v>
      </c>
      <c r="E75" s="182">
        <v>140.67099999999999</v>
      </c>
      <c r="F75" s="182">
        <f>G75-SUM(C75:E75)</f>
        <v>96.257999999999981</v>
      </c>
      <c r="G75" s="179">
        <v>529.16800000000001</v>
      </c>
      <c r="H75" s="182">
        <v>116.40600000000001</v>
      </c>
      <c r="I75" s="182">
        <v>100.706</v>
      </c>
      <c r="J75" s="182">
        <v>81.477000000000004</v>
      </c>
      <c r="K75" s="182">
        <f>L75-SUM(H75:J75)</f>
        <v>37.298999999999921</v>
      </c>
      <c r="L75" s="179">
        <v>335.88799999999998</v>
      </c>
      <c r="M75" s="182">
        <v>40.448</v>
      </c>
      <c r="N75" s="182">
        <v>39.200000000000003</v>
      </c>
      <c r="O75" s="177">
        <v>43.7</v>
      </c>
      <c r="P75" s="177">
        <v>91.3</v>
      </c>
      <c r="Q75" s="178">
        <v>214.5</v>
      </c>
      <c r="R75" s="177">
        <v>60.4</v>
      </c>
      <c r="S75" s="177">
        <v>117.6</v>
      </c>
      <c r="T75" s="178">
        <v>178.1</v>
      </c>
    </row>
    <row r="76" spans="1:20" ht="15" x14ac:dyDescent="0.25">
      <c r="B76" s="183" t="s">
        <v>131</v>
      </c>
      <c r="C76" s="184"/>
      <c r="D76" s="184"/>
      <c r="E76" s="184"/>
      <c r="F76" s="184"/>
      <c r="G76" s="184"/>
      <c r="H76" s="184"/>
      <c r="I76" s="184"/>
      <c r="J76" s="184"/>
      <c r="K76" s="184"/>
      <c r="L76" s="184"/>
      <c r="M76" s="184"/>
      <c r="N76" s="184"/>
      <c r="O76" s="184"/>
      <c r="P76" s="184"/>
      <c r="Q76" s="184"/>
      <c r="R76" s="184"/>
      <c r="S76" s="184"/>
      <c r="T76" s="184"/>
    </row>
    <row r="77" spans="1:20" x14ac:dyDescent="0.25">
      <c r="A77" s="113">
        <v>35</v>
      </c>
      <c r="B77" s="26" t="s">
        <v>132</v>
      </c>
      <c r="C77" s="86">
        <v>27.7</v>
      </c>
      <c r="D77" s="86">
        <v>32.200000000000003</v>
      </c>
      <c r="E77" s="86">
        <v>34.299999999999997</v>
      </c>
      <c r="F77" s="86">
        <v>25.2</v>
      </c>
      <c r="G77" s="87">
        <v>119.4</v>
      </c>
      <c r="H77" s="86">
        <v>20.2</v>
      </c>
      <c r="I77" s="86">
        <v>24.5</v>
      </c>
      <c r="J77" s="86">
        <v>16.5</v>
      </c>
      <c r="K77" s="86">
        <v>15.3</v>
      </c>
      <c r="L77" s="87">
        <v>76.5</v>
      </c>
      <c r="M77" s="86">
        <v>14.5</v>
      </c>
      <c r="N77" s="86">
        <v>11.9</v>
      </c>
      <c r="O77" s="86">
        <v>19.100000000000001</v>
      </c>
      <c r="P77" s="86">
        <v>27.4</v>
      </c>
      <c r="Q77" s="86">
        <v>72.900000000000006</v>
      </c>
      <c r="R77" s="86">
        <v>19.899999999999999</v>
      </c>
      <c r="S77" s="86">
        <v>44.8</v>
      </c>
      <c r="T77" s="86">
        <v>64.7</v>
      </c>
    </row>
    <row r="78" spans="1:20" x14ac:dyDescent="0.25">
      <c r="A78" s="113">
        <v>36</v>
      </c>
      <c r="B78" s="26" t="s">
        <v>133</v>
      </c>
      <c r="C78" s="86">
        <v>5</v>
      </c>
      <c r="D78" s="86">
        <v>10.5</v>
      </c>
      <c r="E78" s="86">
        <v>10.7</v>
      </c>
      <c r="F78" s="86">
        <v>6</v>
      </c>
      <c r="G78" s="87">
        <v>32.200000000000003</v>
      </c>
      <c r="H78" s="86">
        <v>5.5</v>
      </c>
      <c r="I78" s="86">
        <v>8.3000000000000007</v>
      </c>
      <c r="J78" s="86">
        <v>8.5</v>
      </c>
      <c r="K78" s="86">
        <v>21.2</v>
      </c>
      <c r="L78" s="87">
        <v>43.5</v>
      </c>
      <c r="M78" s="86">
        <v>11.9</v>
      </c>
      <c r="N78" s="86">
        <v>20.9</v>
      </c>
      <c r="O78" s="86">
        <v>18</v>
      </c>
      <c r="P78" s="86">
        <v>34.700000000000003</v>
      </c>
      <c r="Q78" s="86">
        <v>85.5</v>
      </c>
      <c r="R78" s="86">
        <v>9.8000000000000007</v>
      </c>
      <c r="S78" s="86">
        <v>16.899999999999999</v>
      </c>
      <c r="T78" s="86">
        <v>26.7</v>
      </c>
    </row>
    <row r="79" spans="1:20" x14ac:dyDescent="0.25">
      <c r="A79" s="113">
        <v>37</v>
      </c>
      <c r="B79" s="26" t="s">
        <v>134</v>
      </c>
      <c r="C79" s="86">
        <v>122.2</v>
      </c>
      <c r="D79" s="86">
        <v>79.5</v>
      </c>
      <c r="E79" s="86">
        <v>82.5</v>
      </c>
      <c r="F79" s="86">
        <v>63.3</v>
      </c>
      <c r="G79" s="87">
        <v>347.5</v>
      </c>
      <c r="H79" s="86">
        <v>42.8</v>
      </c>
      <c r="I79" s="86">
        <v>43.4</v>
      </c>
      <c r="J79" s="86">
        <v>52.9</v>
      </c>
      <c r="K79" s="86">
        <v>0.3</v>
      </c>
      <c r="L79" s="87">
        <v>139.4</v>
      </c>
      <c r="M79" s="86">
        <v>0.1</v>
      </c>
      <c r="N79" s="86">
        <v>0.2</v>
      </c>
      <c r="O79" s="86">
        <v>1.2</v>
      </c>
      <c r="P79" s="86">
        <v>9.3000000000000007</v>
      </c>
      <c r="Q79" s="86">
        <v>10.8</v>
      </c>
      <c r="R79" s="86">
        <v>5.6</v>
      </c>
      <c r="S79" s="86">
        <v>50.3</v>
      </c>
      <c r="T79" s="86">
        <v>56</v>
      </c>
    </row>
    <row r="80" spans="1:20" x14ac:dyDescent="0.25">
      <c r="A80" s="113">
        <v>20</v>
      </c>
      <c r="B80" s="26" t="s">
        <v>135</v>
      </c>
      <c r="C80" s="86">
        <v>7.2</v>
      </c>
      <c r="D80" s="86">
        <v>7.9</v>
      </c>
      <c r="E80" s="86">
        <v>13.2</v>
      </c>
      <c r="F80" s="86">
        <v>1.8</v>
      </c>
      <c r="G80" s="87">
        <v>30.1</v>
      </c>
      <c r="H80" s="86">
        <v>46.6</v>
      </c>
      <c r="I80" s="86">
        <v>22.4</v>
      </c>
      <c r="J80" s="86">
        <v>3</v>
      </c>
      <c r="K80" s="86">
        <v>0</v>
      </c>
      <c r="L80" s="87">
        <v>72</v>
      </c>
      <c r="M80" s="86">
        <v>10.1</v>
      </c>
      <c r="N80" s="86">
        <v>0</v>
      </c>
      <c r="O80" s="86">
        <v>0</v>
      </c>
      <c r="P80" s="86">
        <v>10.199999999999999</v>
      </c>
      <c r="Q80" s="86">
        <v>20.3</v>
      </c>
      <c r="R80" s="86">
        <v>20.399999999999999</v>
      </c>
      <c r="S80" s="86">
        <v>0</v>
      </c>
      <c r="T80" s="86">
        <v>20.399999999999999</v>
      </c>
    </row>
    <row r="81" spans="1:20" x14ac:dyDescent="0.25">
      <c r="A81" s="113">
        <v>38</v>
      </c>
      <c r="B81" s="26" t="s">
        <v>136</v>
      </c>
      <c r="C81" s="86">
        <v>0</v>
      </c>
      <c r="D81" s="86">
        <v>0</v>
      </c>
      <c r="E81" s="86">
        <v>0</v>
      </c>
      <c r="F81" s="86">
        <v>0</v>
      </c>
      <c r="G81" s="87">
        <v>0</v>
      </c>
      <c r="H81" s="86">
        <v>1.3</v>
      </c>
      <c r="I81" s="86">
        <v>2.1</v>
      </c>
      <c r="J81" s="86">
        <v>0.6</v>
      </c>
      <c r="K81" s="86">
        <v>0.5</v>
      </c>
      <c r="L81" s="87">
        <v>4.5</v>
      </c>
      <c r="M81" s="86">
        <v>3.8</v>
      </c>
      <c r="N81" s="86">
        <v>6.2</v>
      </c>
      <c r="O81" s="86">
        <v>5.4</v>
      </c>
      <c r="P81" s="86">
        <v>9.6999999999999993</v>
      </c>
      <c r="Q81" s="86">
        <v>25</v>
      </c>
      <c r="R81" s="86">
        <v>4.7</v>
      </c>
      <c r="S81" s="86">
        <v>5.6</v>
      </c>
      <c r="T81" s="86">
        <v>10.3</v>
      </c>
    </row>
    <row r="82" spans="1:20" ht="13" x14ac:dyDescent="0.25">
      <c r="B82" s="160" t="s">
        <v>137</v>
      </c>
      <c r="C82" s="185">
        <v>162.1</v>
      </c>
      <c r="D82" s="185">
        <v>130.1</v>
      </c>
      <c r="E82" s="185">
        <v>140.69999999999999</v>
      </c>
      <c r="F82" s="185">
        <v>96.3</v>
      </c>
      <c r="G82" s="185">
        <v>529.20000000000005</v>
      </c>
      <c r="H82" s="185">
        <v>116.4</v>
      </c>
      <c r="I82" s="185">
        <v>100.7</v>
      </c>
      <c r="J82" s="185">
        <v>81.5</v>
      </c>
      <c r="K82" s="185">
        <v>37.299999999999997</v>
      </c>
      <c r="L82" s="185">
        <v>335.9</v>
      </c>
      <c r="M82" s="185">
        <v>40.4</v>
      </c>
      <c r="N82" s="185">
        <v>39.200000000000003</v>
      </c>
      <c r="O82" s="185">
        <v>43.7</v>
      </c>
      <c r="P82" s="185">
        <v>91.3</v>
      </c>
      <c r="Q82" s="185">
        <v>214.5</v>
      </c>
      <c r="R82" s="185">
        <v>60.4</v>
      </c>
      <c r="S82" s="185">
        <v>117.6</v>
      </c>
      <c r="T82" s="185">
        <v>178.1</v>
      </c>
    </row>
    <row r="83" spans="1:20" x14ac:dyDescent="0.25">
      <c r="C83" s="70"/>
      <c r="D83" s="70"/>
      <c r="E83" s="70"/>
      <c r="F83" s="70"/>
      <c r="G83" s="70"/>
      <c r="H83" s="70"/>
      <c r="I83" s="70"/>
      <c r="J83" s="70"/>
      <c r="K83" s="70"/>
      <c r="L83" s="70"/>
      <c r="M83" s="70"/>
      <c r="N83" s="70"/>
      <c r="O83" s="70"/>
      <c r="P83" s="70"/>
      <c r="Q83" s="70"/>
    </row>
    <row r="84" spans="1:20" ht="27" x14ac:dyDescent="0.25">
      <c r="B84" s="70" t="s">
        <v>59</v>
      </c>
      <c r="C84" s="70"/>
      <c r="D84" s="70"/>
      <c r="E84" s="70"/>
      <c r="F84" s="70"/>
      <c r="G84" s="70"/>
      <c r="H84" s="70"/>
      <c r="I84" s="70"/>
      <c r="J84" s="70"/>
      <c r="K84" s="70"/>
      <c r="L84" s="70"/>
      <c r="M84" s="70"/>
      <c r="N84" s="70"/>
      <c r="O84" s="70"/>
      <c r="P84" s="70"/>
      <c r="Q84" s="70"/>
    </row>
    <row r="85" spans="1:20" ht="14.5" x14ac:dyDescent="0.25">
      <c r="B85" s="70" t="s">
        <v>138</v>
      </c>
      <c r="C85" s="70"/>
      <c r="D85" s="70"/>
      <c r="E85" s="70"/>
      <c r="F85" s="70"/>
      <c r="G85" s="70"/>
      <c r="H85" s="70"/>
      <c r="I85" s="70"/>
      <c r="J85" s="70"/>
      <c r="K85" s="70"/>
      <c r="L85" s="70"/>
      <c r="M85" s="70"/>
      <c r="N85" s="70"/>
      <c r="O85" s="70"/>
      <c r="P85" s="70"/>
      <c r="Q85" s="70"/>
    </row>
    <row r="86" spans="1:20" ht="27" x14ac:dyDescent="0.25">
      <c r="B86" s="70" t="s">
        <v>139</v>
      </c>
      <c r="C86" s="70"/>
      <c r="D86" s="70"/>
      <c r="E86" s="70"/>
      <c r="F86" s="70"/>
      <c r="G86" s="70"/>
      <c r="H86" s="70"/>
      <c r="I86" s="70"/>
      <c r="J86" s="70"/>
      <c r="K86" s="70"/>
      <c r="L86" s="70"/>
      <c r="M86" s="70"/>
      <c r="N86" s="70"/>
      <c r="O86" s="70"/>
      <c r="P86" s="70"/>
      <c r="Q86" s="70"/>
    </row>
    <row r="87" spans="1:20" x14ac:dyDescent="0.25">
      <c r="C87" s="73"/>
      <c r="D87" s="73"/>
      <c r="E87" s="73"/>
      <c r="F87" s="73"/>
      <c r="G87" s="73"/>
      <c r="H87" s="73"/>
      <c r="I87" s="74"/>
      <c r="J87" s="73"/>
      <c r="K87" s="73"/>
      <c r="L87" s="73"/>
      <c r="M87" s="73"/>
      <c r="N87" s="73"/>
      <c r="O87" s="73"/>
      <c r="P87" s="73"/>
      <c r="Q87" s="73"/>
    </row>
    <row r="88" spans="1:20" x14ac:dyDescent="0.25">
      <c r="C88" s="73"/>
      <c r="D88" s="73"/>
      <c r="E88" s="73"/>
      <c r="F88" s="73"/>
      <c r="G88" s="73"/>
      <c r="H88" s="73"/>
      <c r="I88" s="74"/>
      <c r="J88" s="73"/>
      <c r="K88" s="73"/>
      <c r="L88" s="73"/>
      <c r="M88" s="73"/>
      <c r="N88" s="73"/>
      <c r="O88" s="73"/>
      <c r="P88" s="73"/>
      <c r="Q88" s="73"/>
    </row>
    <row r="89" spans="1:20" x14ac:dyDescent="0.25">
      <c r="C89" s="73"/>
      <c r="D89" s="73"/>
      <c r="E89" s="73"/>
      <c r="F89" s="73"/>
      <c r="G89" s="73"/>
      <c r="H89" s="73"/>
      <c r="I89" s="73"/>
      <c r="J89" s="73"/>
      <c r="K89" s="73"/>
      <c r="L89" s="73"/>
      <c r="M89" s="73"/>
      <c r="N89" s="73"/>
      <c r="O89" s="73"/>
      <c r="P89" s="73"/>
      <c r="Q89" s="73"/>
    </row>
    <row r="90" spans="1:20" x14ac:dyDescent="0.25">
      <c r="C90" s="73"/>
      <c r="D90" s="73"/>
      <c r="E90" s="73"/>
      <c r="F90" s="73"/>
      <c r="G90" s="73"/>
      <c r="H90" s="73"/>
      <c r="I90" s="73"/>
      <c r="J90" s="73"/>
      <c r="K90" s="73"/>
      <c r="L90" s="73"/>
      <c r="M90" s="73"/>
      <c r="N90" s="73"/>
      <c r="O90" s="73"/>
      <c r="P90" s="73"/>
      <c r="Q90" s="73"/>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82"/>
  <sheetViews>
    <sheetView workbookViewId="0">
      <pane xSplit="2" ySplit="5" topLeftCell="I67" activePane="bottomRight" state="frozen"/>
      <selection pane="topRight"/>
      <selection pane="bottomLeft"/>
      <selection pane="bottomRight" activeCell="T34" sqref="T34"/>
    </sheetView>
  </sheetViews>
  <sheetFormatPr defaultColWidth="13.08984375" defaultRowHeight="12.5" x14ac:dyDescent="0.25"/>
  <cols>
    <col min="1" max="1" width="5.36328125" customWidth="1"/>
    <col min="2" max="2" width="42.81640625" customWidth="1"/>
    <col min="3" max="12" width="9.7265625" customWidth="1"/>
    <col min="13" max="23" width="8.6328125" customWidth="1"/>
  </cols>
  <sheetData>
    <row r="1" spans="1:20" ht="36.65" customHeight="1" x14ac:dyDescent="0.25">
      <c r="B1" s="15"/>
      <c r="C1" s="73"/>
      <c r="D1" s="73"/>
      <c r="E1" s="73"/>
      <c r="F1" s="73"/>
      <c r="G1" s="73"/>
      <c r="H1" s="73"/>
      <c r="I1" s="74"/>
      <c r="J1" s="73"/>
      <c r="K1" s="73"/>
      <c r="L1" s="73"/>
      <c r="M1" s="73"/>
      <c r="N1" s="73"/>
      <c r="O1" s="73"/>
      <c r="P1" s="73"/>
      <c r="Q1" s="73"/>
    </row>
    <row r="2" spans="1:20" x14ac:dyDescent="0.25">
      <c r="C2" s="73"/>
      <c r="D2" s="73"/>
      <c r="E2" s="73"/>
      <c r="F2" s="73"/>
      <c r="G2" s="73"/>
      <c r="H2" s="73"/>
      <c r="I2" s="74"/>
      <c r="J2" s="73"/>
      <c r="K2" s="73"/>
      <c r="L2" s="73"/>
      <c r="M2" s="73"/>
      <c r="N2" s="73"/>
      <c r="O2" s="73"/>
      <c r="P2" s="73"/>
      <c r="Q2" s="73"/>
    </row>
    <row r="3" spans="1:20" ht="18" x14ac:dyDescent="0.25">
      <c r="B3" s="16" t="s">
        <v>140</v>
      </c>
      <c r="C3" s="73"/>
      <c r="D3" s="73"/>
      <c r="E3" s="73"/>
      <c r="F3" s="73"/>
      <c r="G3" s="73"/>
      <c r="H3" s="73"/>
      <c r="I3" s="74"/>
      <c r="J3" s="73"/>
      <c r="K3" s="73"/>
      <c r="L3" s="73"/>
      <c r="M3" s="73"/>
      <c r="N3" s="73"/>
      <c r="O3" s="73"/>
      <c r="P3" s="73"/>
      <c r="Q3" s="73"/>
    </row>
    <row r="4" spans="1:20" x14ac:dyDescent="0.25">
      <c r="C4" s="73"/>
      <c r="D4" s="73"/>
      <c r="E4" s="73"/>
      <c r="F4" s="73"/>
      <c r="G4" s="73"/>
      <c r="H4" s="73"/>
      <c r="I4" s="74"/>
      <c r="J4" s="73"/>
      <c r="K4" s="73"/>
      <c r="L4" s="73"/>
      <c r="M4" s="73"/>
      <c r="N4" s="73"/>
      <c r="O4" s="73"/>
      <c r="P4" s="73"/>
      <c r="Q4" s="73"/>
    </row>
    <row r="5" spans="1:20" ht="26" x14ac:dyDescent="0.25">
      <c r="B5" s="186"/>
      <c r="C5" s="111" t="s">
        <v>13</v>
      </c>
      <c r="D5" s="111" t="s">
        <v>14</v>
      </c>
      <c r="E5" s="111" t="s">
        <v>15</v>
      </c>
      <c r="F5" s="111" t="s">
        <v>16</v>
      </c>
      <c r="G5" s="112">
        <v>2023</v>
      </c>
      <c r="H5" s="111" t="s">
        <v>17</v>
      </c>
      <c r="I5" s="111" t="s">
        <v>18</v>
      </c>
      <c r="J5" s="111" t="s">
        <v>19</v>
      </c>
      <c r="K5" s="111" t="s">
        <v>20</v>
      </c>
      <c r="L5" s="112">
        <v>2024</v>
      </c>
      <c r="M5" s="111" t="s">
        <v>21</v>
      </c>
      <c r="N5" s="111" t="s">
        <v>22</v>
      </c>
      <c r="O5" s="111" t="s">
        <v>23</v>
      </c>
      <c r="P5" s="111" t="s">
        <v>24</v>
      </c>
      <c r="Q5" s="112">
        <v>2025</v>
      </c>
      <c r="R5" s="111" t="s">
        <v>25</v>
      </c>
      <c r="S5" s="111" t="s">
        <v>26</v>
      </c>
      <c r="T5" s="111" t="s">
        <v>27</v>
      </c>
    </row>
    <row r="6" spans="1:20" ht="13" x14ac:dyDescent="0.25">
      <c r="A6" s="113">
        <v>56</v>
      </c>
      <c r="B6" s="99" t="s">
        <v>141</v>
      </c>
      <c r="C6" s="82"/>
      <c r="D6" s="82"/>
      <c r="E6" s="82"/>
      <c r="F6" s="82"/>
      <c r="G6" s="83"/>
      <c r="H6" s="82"/>
      <c r="I6" s="82"/>
      <c r="J6" s="82"/>
      <c r="K6" s="82"/>
      <c r="L6" s="83"/>
      <c r="M6" s="82"/>
      <c r="N6" s="82"/>
      <c r="O6" s="82"/>
      <c r="P6" s="82"/>
      <c r="Q6" s="83"/>
      <c r="R6" s="82"/>
      <c r="T6" s="83"/>
    </row>
    <row r="7" spans="1:20" x14ac:dyDescent="0.25">
      <c r="A7" s="17">
        <v>57</v>
      </c>
      <c r="B7" s="26" t="s">
        <v>81</v>
      </c>
      <c r="C7" s="114">
        <v>10847</v>
      </c>
      <c r="D7" s="114">
        <v>8358</v>
      </c>
      <c r="E7" s="114">
        <v>9133</v>
      </c>
      <c r="F7" s="114">
        <v>9664</v>
      </c>
      <c r="G7" s="115">
        <v>38002</v>
      </c>
      <c r="H7" s="114">
        <v>9163</v>
      </c>
      <c r="I7" s="114">
        <v>8170</v>
      </c>
      <c r="J7" s="114">
        <v>8246</v>
      </c>
      <c r="K7" s="114">
        <v>12165</v>
      </c>
      <c r="L7" s="115">
        <v>37744</v>
      </c>
      <c r="M7" s="114">
        <v>12272</v>
      </c>
      <c r="N7" s="114">
        <v>13945</v>
      </c>
      <c r="O7" s="114">
        <v>13591</v>
      </c>
      <c r="P7" s="114">
        <v>14985</v>
      </c>
      <c r="Q7" s="115">
        <v>54793</v>
      </c>
      <c r="R7" s="114">
        <v>10501</v>
      </c>
      <c r="S7" s="114">
        <v>9600</v>
      </c>
      <c r="T7" s="115">
        <v>20101</v>
      </c>
    </row>
    <row r="8" spans="1:20" x14ac:dyDescent="0.25">
      <c r="B8" s="26" t="s">
        <v>82</v>
      </c>
      <c r="C8" s="114">
        <v>3275</v>
      </c>
      <c r="D8" s="114">
        <v>3292</v>
      </c>
      <c r="E8" s="114">
        <v>3030</v>
      </c>
      <c r="F8" s="114">
        <v>1923</v>
      </c>
      <c r="G8" s="115">
        <v>11520</v>
      </c>
      <c r="H8" s="114">
        <v>1804</v>
      </c>
      <c r="I8" s="114">
        <v>1900</v>
      </c>
      <c r="J8" s="114">
        <v>1728</v>
      </c>
      <c r="K8" s="114">
        <v>1398</v>
      </c>
      <c r="L8" s="115">
        <v>6830</v>
      </c>
      <c r="M8" s="114">
        <v>1574</v>
      </c>
      <c r="N8" s="114">
        <v>1851</v>
      </c>
      <c r="O8" s="114">
        <v>1826</v>
      </c>
      <c r="P8" s="114">
        <v>1876</v>
      </c>
      <c r="Q8" s="115">
        <v>7126</v>
      </c>
      <c r="R8" s="114">
        <v>1800</v>
      </c>
      <c r="S8" s="114">
        <v>2882</v>
      </c>
      <c r="T8" s="115">
        <v>4682</v>
      </c>
    </row>
    <row r="9" spans="1:20" ht="13" x14ac:dyDescent="0.25">
      <c r="B9" s="160" t="s">
        <v>83</v>
      </c>
      <c r="C9" s="187">
        <v>14122</v>
      </c>
      <c r="D9" s="187">
        <v>11650</v>
      </c>
      <c r="E9" s="187">
        <v>12163</v>
      </c>
      <c r="F9" s="187">
        <v>11587</v>
      </c>
      <c r="G9" s="187">
        <v>49522</v>
      </c>
      <c r="H9" s="187">
        <v>10967</v>
      </c>
      <c r="I9" s="187">
        <v>10070</v>
      </c>
      <c r="J9" s="187">
        <v>9974</v>
      </c>
      <c r="K9" s="187">
        <v>13563</v>
      </c>
      <c r="L9" s="187">
        <v>44574</v>
      </c>
      <c r="M9" s="187">
        <v>13846</v>
      </c>
      <c r="N9" s="187">
        <v>15796</v>
      </c>
      <c r="O9" s="187">
        <v>15417</v>
      </c>
      <c r="P9" s="187">
        <v>16861</v>
      </c>
      <c r="Q9" s="187">
        <v>61919</v>
      </c>
      <c r="R9" s="187">
        <v>12301</v>
      </c>
      <c r="S9" s="187">
        <v>12482</v>
      </c>
      <c r="T9" s="187">
        <v>24783</v>
      </c>
    </row>
    <row r="10" spans="1:20" ht="13" x14ac:dyDescent="0.25">
      <c r="C10" s="79"/>
      <c r="D10" s="79"/>
      <c r="E10" s="79"/>
      <c r="F10" s="79"/>
      <c r="G10" s="80"/>
      <c r="H10" s="79"/>
      <c r="I10" s="79"/>
      <c r="J10" s="79"/>
      <c r="K10" s="79"/>
      <c r="L10" s="80"/>
      <c r="M10" s="79"/>
      <c r="N10" s="79"/>
      <c r="O10" s="79"/>
      <c r="P10" s="79"/>
      <c r="Q10" s="80"/>
      <c r="R10" s="79"/>
      <c r="T10" s="80"/>
    </row>
    <row r="11" spans="1:20" ht="13" x14ac:dyDescent="0.25">
      <c r="B11" s="99" t="s">
        <v>85</v>
      </c>
      <c r="C11" s="94"/>
      <c r="D11" s="94"/>
      <c r="E11" s="94"/>
      <c r="F11" s="94"/>
      <c r="G11" s="95"/>
      <c r="H11" s="94"/>
      <c r="I11" s="94"/>
      <c r="J11" s="94"/>
      <c r="K11" s="94"/>
      <c r="L11" s="95"/>
      <c r="M11" s="94"/>
      <c r="N11" s="94"/>
      <c r="O11" s="94"/>
      <c r="P11" s="94"/>
      <c r="Q11" s="95"/>
      <c r="R11" s="94"/>
      <c r="T11" s="95"/>
    </row>
    <row r="12" spans="1:20" x14ac:dyDescent="0.25">
      <c r="B12" s="26" t="s">
        <v>86</v>
      </c>
      <c r="C12" s="124">
        <v>12906</v>
      </c>
      <c r="D12" s="124">
        <v>13545</v>
      </c>
      <c r="E12" s="124">
        <v>13945</v>
      </c>
      <c r="F12" s="124">
        <v>14876</v>
      </c>
      <c r="G12" s="125">
        <v>55272</v>
      </c>
      <c r="H12" s="124">
        <v>13203</v>
      </c>
      <c r="I12" s="124">
        <v>14042</v>
      </c>
      <c r="J12" s="124">
        <v>14310</v>
      </c>
      <c r="K12" s="124">
        <v>14263</v>
      </c>
      <c r="L12" s="125">
        <v>55818</v>
      </c>
      <c r="M12" s="124">
        <v>14533</v>
      </c>
      <c r="N12" s="124">
        <v>13989</v>
      </c>
      <c r="O12" s="124">
        <v>15419</v>
      </c>
      <c r="P12" s="124">
        <v>16065</v>
      </c>
      <c r="Q12" s="125">
        <v>60005</v>
      </c>
      <c r="R12" s="124">
        <v>13552</v>
      </c>
      <c r="S12" s="124">
        <v>12451</v>
      </c>
      <c r="T12" s="125">
        <v>26003</v>
      </c>
    </row>
    <row r="13" spans="1:20" x14ac:dyDescent="0.25">
      <c r="B13" s="26" t="s">
        <v>87</v>
      </c>
      <c r="C13" s="124">
        <v>7443</v>
      </c>
      <c r="D13" s="124">
        <v>6374</v>
      </c>
      <c r="E13" s="124">
        <v>4674</v>
      </c>
      <c r="F13" s="124">
        <v>3383</v>
      </c>
      <c r="G13" s="125">
        <v>21874</v>
      </c>
      <c r="H13" s="124">
        <v>3413</v>
      </c>
      <c r="I13" s="124">
        <v>3185</v>
      </c>
      <c r="J13" s="124">
        <v>3671</v>
      </c>
      <c r="K13" s="124">
        <v>2526</v>
      </c>
      <c r="L13" s="125">
        <v>12795</v>
      </c>
      <c r="M13" s="124">
        <v>2775</v>
      </c>
      <c r="N13" s="124">
        <v>2323</v>
      </c>
      <c r="O13" s="124">
        <v>2500</v>
      </c>
      <c r="P13" s="124">
        <v>1571</v>
      </c>
      <c r="Q13" s="125">
        <v>9169</v>
      </c>
      <c r="R13" s="124">
        <v>3984</v>
      </c>
      <c r="S13" s="124">
        <v>5205</v>
      </c>
      <c r="T13" s="125">
        <v>9189</v>
      </c>
    </row>
    <row r="14" spans="1:20" ht="13" x14ac:dyDescent="0.25">
      <c r="B14" s="126" t="s">
        <v>88</v>
      </c>
      <c r="C14" s="127">
        <v>20349</v>
      </c>
      <c r="D14" s="127">
        <v>19919</v>
      </c>
      <c r="E14" s="127">
        <v>18619</v>
      </c>
      <c r="F14" s="127">
        <v>18259</v>
      </c>
      <c r="G14" s="128">
        <v>77146</v>
      </c>
      <c r="H14" s="127">
        <v>16616</v>
      </c>
      <c r="I14" s="127">
        <v>17227</v>
      </c>
      <c r="J14" s="127">
        <v>17981</v>
      </c>
      <c r="K14" s="127">
        <v>16789</v>
      </c>
      <c r="L14" s="128">
        <v>68613</v>
      </c>
      <c r="M14" s="127">
        <v>17308</v>
      </c>
      <c r="N14" s="127">
        <v>16312</v>
      </c>
      <c r="O14" s="127">
        <v>17919</v>
      </c>
      <c r="P14" s="127">
        <v>17636</v>
      </c>
      <c r="Q14" s="128">
        <v>69174</v>
      </c>
      <c r="R14" s="127">
        <v>17536</v>
      </c>
      <c r="S14" s="127">
        <v>17656</v>
      </c>
      <c r="T14" s="128">
        <v>35192</v>
      </c>
    </row>
    <row r="15" spans="1:20" x14ac:dyDescent="0.25">
      <c r="B15" s="40" t="s">
        <v>89</v>
      </c>
      <c r="C15" s="129">
        <v>1.73</v>
      </c>
      <c r="D15" s="129">
        <v>2.13</v>
      </c>
      <c r="E15" s="129">
        <v>2.98</v>
      </c>
      <c r="F15" s="129">
        <v>4.4000000000000004</v>
      </c>
      <c r="G15" s="130">
        <v>2.5299999999999998</v>
      </c>
      <c r="H15" s="129">
        <v>3.87</v>
      </c>
      <c r="I15" s="129">
        <v>4.41</v>
      </c>
      <c r="J15" s="129">
        <v>3.9</v>
      </c>
      <c r="K15" s="129">
        <v>5.65</v>
      </c>
      <c r="L15" s="130">
        <v>4.3600000000000003</v>
      </c>
      <c r="M15" s="129">
        <v>5.2371401604172503</v>
      </c>
      <c r="N15" s="129">
        <v>6.0222516200686202</v>
      </c>
      <c r="O15" s="129">
        <v>6.1672806000549301</v>
      </c>
      <c r="P15" s="129">
        <v>10.232988140655999</v>
      </c>
      <c r="Q15" s="130">
        <v>6.5440856550844497</v>
      </c>
      <c r="R15" s="129">
        <v>3.4018732682608199</v>
      </c>
      <c r="S15" s="129">
        <v>2.3919747272613101</v>
      </c>
      <c r="T15" s="130">
        <v>2.8297915229577799</v>
      </c>
    </row>
    <row r="16" spans="1:20" x14ac:dyDescent="0.25">
      <c r="B16" s="26" t="s">
        <v>142</v>
      </c>
      <c r="C16" s="124">
        <v>1758</v>
      </c>
      <c r="D16" s="124">
        <v>1674</v>
      </c>
      <c r="E16" s="124">
        <v>1702</v>
      </c>
      <c r="F16" s="124">
        <v>1356</v>
      </c>
      <c r="G16" s="125">
        <v>6490</v>
      </c>
      <c r="H16" s="124">
        <v>1603</v>
      </c>
      <c r="I16" s="124">
        <v>1662</v>
      </c>
      <c r="J16" s="124">
        <v>1614</v>
      </c>
      <c r="K16" s="124">
        <v>2272</v>
      </c>
      <c r="L16" s="125">
        <v>7151</v>
      </c>
      <c r="M16" s="124">
        <v>2831</v>
      </c>
      <c r="N16" s="124">
        <v>4314</v>
      </c>
      <c r="O16" s="124">
        <v>2461</v>
      </c>
      <c r="P16" s="124">
        <v>2917</v>
      </c>
      <c r="Q16" s="125">
        <v>12522</v>
      </c>
      <c r="R16" s="124">
        <v>2113</v>
      </c>
      <c r="S16" s="124">
        <v>1580</v>
      </c>
      <c r="T16" s="125">
        <v>3693</v>
      </c>
    </row>
    <row r="17" spans="1:20" ht="13" x14ac:dyDescent="0.25">
      <c r="B17" s="126" t="s">
        <v>91</v>
      </c>
      <c r="C17" s="127">
        <v>22107</v>
      </c>
      <c r="D17" s="127">
        <v>21593</v>
      </c>
      <c r="E17" s="127">
        <v>20321</v>
      </c>
      <c r="F17" s="127">
        <v>19615</v>
      </c>
      <c r="G17" s="128">
        <v>83636</v>
      </c>
      <c r="H17" s="127">
        <v>18219</v>
      </c>
      <c r="I17" s="127">
        <v>18889</v>
      </c>
      <c r="J17" s="127">
        <v>19595</v>
      </c>
      <c r="K17" s="127">
        <v>19061</v>
      </c>
      <c r="L17" s="128">
        <v>75764</v>
      </c>
      <c r="M17" s="127">
        <v>20139</v>
      </c>
      <c r="N17" s="127">
        <v>20625</v>
      </c>
      <c r="O17" s="127">
        <v>20380</v>
      </c>
      <c r="P17" s="127">
        <v>20553</v>
      </c>
      <c r="Q17" s="128">
        <v>81697</v>
      </c>
      <c r="R17" s="127">
        <v>19649</v>
      </c>
      <c r="S17" s="127">
        <v>19236</v>
      </c>
      <c r="T17" s="128">
        <v>38885</v>
      </c>
    </row>
    <row r="18" spans="1:20" ht="13" x14ac:dyDescent="0.25">
      <c r="C18" s="79"/>
      <c r="D18" s="79"/>
      <c r="E18" s="79"/>
      <c r="F18" s="79"/>
      <c r="G18" s="80"/>
      <c r="H18" s="79"/>
      <c r="I18" s="79"/>
      <c r="J18" s="79"/>
      <c r="K18" s="79"/>
      <c r="L18" s="80"/>
      <c r="M18" s="79"/>
      <c r="N18" s="79"/>
      <c r="O18" s="79"/>
      <c r="P18" s="79"/>
      <c r="Q18" s="80"/>
      <c r="R18" s="79"/>
      <c r="T18" s="80"/>
    </row>
    <row r="19" spans="1:20" ht="13" x14ac:dyDescent="0.25">
      <c r="A19" s="113">
        <v>61</v>
      </c>
      <c r="B19" s="99" t="s">
        <v>92</v>
      </c>
      <c r="C19" s="94"/>
      <c r="D19" s="94"/>
      <c r="E19" s="94"/>
      <c r="F19" s="94"/>
      <c r="G19" s="95"/>
      <c r="H19" s="94"/>
      <c r="I19" s="94"/>
      <c r="J19" s="94"/>
      <c r="K19" s="94"/>
      <c r="L19" s="95"/>
      <c r="M19" s="94"/>
      <c r="N19" s="94"/>
      <c r="O19" s="94"/>
      <c r="P19" s="94"/>
      <c r="Q19" s="95"/>
      <c r="R19" s="94"/>
      <c r="T19" s="95"/>
    </row>
    <row r="20" spans="1:20" x14ac:dyDescent="0.25">
      <c r="B20" s="26" t="s">
        <v>93</v>
      </c>
      <c r="C20" s="124">
        <v>1442</v>
      </c>
      <c r="D20" s="124">
        <v>1325</v>
      </c>
      <c r="E20" s="124">
        <v>1304</v>
      </c>
      <c r="F20" s="124">
        <v>1271</v>
      </c>
      <c r="G20" s="125">
        <v>5342</v>
      </c>
      <c r="H20" s="124">
        <v>1293</v>
      </c>
      <c r="I20" s="124">
        <v>1476</v>
      </c>
      <c r="J20" s="124">
        <v>1296</v>
      </c>
      <c r="K20" s="124">
        <v>1801</v>
      </c>
      <c r="L20" s="125">
        <v>5866</v>
      </c>
      <c r="M20" s="124">
        <v>1723</v>
      </c>
      <c r="N20" s="124">
        <v>1938</v>
      </c>
      <c r="O20" s="124">
        <v>1664</v>
      </c>
      <c r="P20" s="124">
        <v>1968</v>
      </c>
      <c r="Q20" s="125">
        <v>7293</v>
      </c>
      <c r="R20" s="124">
        <v>1769</v>
      </c>
      <c r="S20" s="124">
        <v>1898</v>
      </c>
      <c r="T20" s="125">
        <v>3667</v>
      </c>
    </row>
    <row r="21" spans="1:20" x14ac:dyDescent="0.25">
      <c r="A21" s="132">
        <v>62</v>
      </c>
      <c r="B21" s="26" t="s">
        <v>94</v>
      </c>
      <c r="C21" s="124">
        <v>16023</v>
      </c>
      <c r="D21" s="124">
        <v>14555</v>
      </c>
      <c r="E21" s="124">
        <v>14176</v>
      </c>
      <c r="F21" s="124">
        <v>13814</v>
      </c>
      <c r="G21" s="125">
        <v>14635</v>
      </c>
      <c r="H21" s="124">
        <v>14214</v>
      </c>
      <c r="I21" s="124">
        <v>16219</v>
      </c>
      <c r="J21" s="124">
        <v>14079</v>
      </c>
      <c r="K21" s="124">
        <v>19579</v>
      </c>
      <c r="L21" s="125">
        <v>16027</v>
      </c>
      <c r="M21" s="124">
        <v>19141</v>
      </c>
      <c r="N21" s="124">
        <v>21295</v>
      </c>
      <c r="O21" s="124">
        <v>18091</v>
      </c>
      <c r="P21" s="124">
        <v>21391</v>
      </c>
      <c r="Q21" s="125">
        <v>19981</v>
      </c>
      <c r="R21" s="124">
        <v>19661</v>
      </c>
      <c r="S21" s="124">
        <v>20862</v>
      </c>
      <c r="T21" s="125">
        <v>20265</v>
      </c>
    </row>
    <row r="22" spans="1:20" x14ac:dyDescent="0.25">
      <c r="B22" s="26" t="s">
        <v>100</v>
      </c>
      <c r="C22" s="133">
        <v>0.94</v>
      </c>
      <c r="D22" s="133">
        <v>0.85</v>
      </c>
      <c r="E22" s="133">
        <v>0.92</v>
      </c>
      <c r="F22" s="133">
        <v>0.92</v>
      </c>
      <c r="G22" s="134">
        <v>0.91</v>
      </c>
      <c r="H22" s="133">
        <v>0.87</v>
      </c>
      <c r="I22" s="133">
        <v>0.76</v>
      </c>
      <c r="J22" s="133">
        <v>0.77</v>
      </c>
      <c r="K22" s="133">
        <v>0.84</v>
      </c>
      <c r="L22" s="134">
        <v>0.81</v>
      </c>
      <c r="M22" s="133">
        <v>0.88614000000000004</v>
      </c>
      <c r="N22" s="133">
        <v>0.89497681842037002</v>
      </c>
      <c r="O22" s="133">
        <v>1.01018789949076</v>
      </c>
      <c r="P22" s="133">
        <v>0.93727671392745704</v>
      </c>
      <c r="Q22" s="134">
        <v>0.93059705141735904</v>
      </c>
      <c r="R22" s="133">
        <v>0.73330404094982404</v>
      </c>
      <c r="S22" s="133">
        <v>0.66001467728184204</v>
      </c>
      <c r="T22" s="134">
        <v>0.69537080499528703</v>
      </c>
    </row>
    <row r="23" spans="1:20" x14ac:dyDescent="0.25">
      <c r="B23" s="26" t="s">
        <v>101</v>
      </c>
      <c r="C23" s="135">
        <v>80.2</v>
      </c>
      <c r="D23" s="135">
        <v>73.900000000000006</v>
      </c>
      <c r="E23" s="135">
        <v>76.3</v>
      </c>
      <c r="F23" s="135">
        <v>82.9</v>
      </c>
      <c r="G23" s="138">
        <v>78.400000000000006</v>
      </c>
      <c r="H23" s="135">
        <v>81.2</v>
      </c>
      <c r="I23" s="135">
        <v>73.2</v>
      </c>
      <c r="J23" s="135">
        <v>82.4</v>
      </c>
      <c r="K23" s="135">
        <v>80.099999999999994</v>
      </c>
      <c r="L23" s="138">
        <v>79.2</v>
      </c>
      <c r="M23" s="135">
        <v>80.388459999999995</v>
      </c>
      <c r="N23" s="135">
        <v>80.405263536437104</v>
      </c>
      <c r="O23" s="135">
        <v>80.835776003137198</v>
      </c>
      <c r="P23" s="135">
        <v>81.239750763661604</v>
      </c>
      <c r="Q23" s="138">
        <v>80.734940656337798</v>
      </c>
      <c r="R23" s="135">
        <v>80.930460036562806</v>
      </c>
      <c r="S23" s="135">
        <v>76.618324826179204</v>
      </c>
      <c r="T23" s="138">
        <v>78.812057674652095</v>
      </c>
    </row>
    <row r="24" spans="1:20" ht="13" x14ac:dyDescent="0.25">
      <c r="B24" s="149" t="s">
        <v>102</v>
      </c>
      <c r="C24" s="147"/>
      <c r="D24" s="147"/>
      <c r="E24" s="147"/>
      <c r="F24" s="147"/>
      <c r="G24" s="148"/>
      <c r="H24" s="147"/>
      <c r="I24" s="147"/>
      <c r="J24" s="147"/>
      <c r="K24" s="147"/>
      <c r="L24" s="148"/>
      <c r="M24" s="147"/>
      <c r="N24" s="147"/>
      <c r="O24" s="147"/>
      <c r="P24" s="147"/>
      <c r="Q24" s="148"/>
      <c r="R24" s="147"/>
      <c r="S24" s="147"/>
      <c r="T24" s="148"/>
    </row>
    <row r="25" spans="1:20" x14ac:dyDescent="0.25">
      <c r="B25" s="26" t="s">
        <v>93</v>
      </c>
      <c r="C25" s="124">
        <v>2635</v>
      </c>
      <c r="D25" s="124">
        <v>2946</v>
      </c>
      <c r="E25" s="124">
        <v>2038</v>
      </c>
      <c r="F25" s="124">
        <v>1542</v>
      </c>
      <c r="G25" s="125">
        <v>9161</v>
      </c>
      <c r="H25" s="124">
        <v>1721</v>
      </c>
      <c r="I25" s="124">
        <v>1896</v>
      </c>
      <c r="J25" s="124">
        <v>1950</v>
      </c>
      <c r="K25" s="124">
        <v>1128</v>
      </c>
      <c r="L25" s="125">
        <v>6695</v>
      </c>
      <c r="M25" s="124">
        <v>2298</v>
      </c>
      <c r="N25" s="124">
        <v>1772</v>
      </c>
      <c r="O25" s="124">
        <v>2374</v>
      </c>
      <c r="P25" s="124">
        <v>2421</v>
      </c>
      <c r="Q25" s="125">
        <v>8865</v>
      </c>
      <c r="R25" s="124">
        <v>2267</v>
      </c>
      <c r="S25" s="124">
        <v>2244</v>
      </c>
      <c r="T25" s="125">
        <v>4511</v>
      </c>
    </row>
    <row r="26" spans="1:20" x14ac:dyDescent="0.25">
      <c r="B26" s="26" t="s">
        <v>100</v>
      </c>
      <c r="C26" s="133">
        <v>0.18</v>
      </c>
      <c r="D26" s="133">
        <v>0.16</v>
      </c>
      <c r="E26" s="133">
        <v>0.16</v>
      </c>
      <c r="F26" s="133">
        <v>0.17</v>
      </c>
      <c r="G26" s="134">
        <v>0.17</v>
      </c>
      <c r="H26" s="133">
        <v>0.17</v>
      </c>
      <c r="I26" s="133">
        <v>0.16</v>
      </c>
      <c r="J26" s="133">
        <v>0.12</v>
      </c>
      <c r="K26" s="133">
        <v>0.13</v>
      </c>
      <c r="L26" s="134">
        <v>0.15</v>
      </c>
      <c r="M26" s="133">
        <v>0.11884</v>
      </c>
      <c r="N26" s="133">
        <v>0.123975289409666</v>
      </c>
      <c r="O26" s="133">
        <v>0.15301124035932001</v>
      </c>
      <c r="P26" s="133">
        <v>0.133223610908483</v>
      </c>
      <c r="Q26" s="134">
        <v>0.13294439101091299</v>
      </c>
      <c r="R26" s="133">
        <v>0.196162316294407</v>
      </c>
      <c r="S26" s="133">
        <v>0.24698167631537199</v>
      </c>
      <c r="T26" s="134">
        <v>0.22144167864006301</v>
      </c>
    </row>
    <row r="27" spans="1:20" ht="13" x14ac:dyDescent="0.25">
      <c r="B27" s="126"/>
      <c r="C27" s="72"/>
      <c r="D27" s="72"/>
      <c r="E27" s="72"/>
      <c r="F27" s="72"/>
      <c r="G27" s="150"/>
      <c r="H27" s="72"/>
      <c r="I27" s="72"/>
      <c r="J27" s="72"/>
      <c r="K27" s="72"/>
      <c r="L27" s="150"/>
      <c r="M27" s="72"/>
      <c r="N27" s="72"/>
      <c r="O27" s="72"/>
      <c r="P27" s="72"/>
      <c r="Q27" s="150"/>
      <c r="R27" s="72"/>
      <c r="S27" s="72"/>
      <c r="T27" s="150"/>
    </row>
    <row r="28" spans="1:20" ht="13" x14ac:dyDescent="0.25">
      <c r="B28" s="99" t="s">
        <v>114</v>
      </c>
      <c r="C28" s="94"/>
      <c r="D28" s="94"/>
      <c r="E28" s="94"/>
      <c r="F28" s="94"/>
      <c r="G28" s="95"/>
      <c r="H28" s="94"/>
      <c r="I28" s="94"/>
      <c r="J28" s="94"/>
      <c r="K28" s="94"/>
      <c r="L28" s="95"/>
      <c r="M28" s="94"/>
      <c r="N28" s="94"/>
      <c r="O28" s="94"/>
      <c r="P28" s="94"/>
      <c r="Q28" s="95"/>
      <c r="R28" s="94"/>
      <c r="T28" s="95"/>
    </row>
    <row r="29" spans="1:20" x14ac:dyDescent="0.25">
      <c r="B29" s="26" t="s">
        <v>143</v>
      </c>
      <c r="C29" s="124">
        <v>365</v>
      </c>
      <c r="D29" s="124">
        <v>245</v>
      </c>
      <c r="E29" s="124">
        <v>245</v>
      </c>
      <c r="F29" s="124">
        <v>251</v>
      </c>
      <c r="G29" s="125">
        <v>1106</v>
      </c>
      <c r="H29" s="124">
        <v>201</v>
      </c>
      <c r="I29" s="124">
        <v>189</v>
      </c>
      <c r="J29" s="124">
        <v>189</v>
      </c>
      <c r="K29" s="124">
        <v>251</v>
      </c>
      <c r="L29" s="125">
        <v>830</v>
      </c>
      <c r="M29" s="124">
        <v>245.34252265730001</v>
      </c>
      <c r="N29" s="124">
        <v>324.230043682928</v>
      </c>
      <c r="O29" s="124">
        <v>333.80156420349903</v>
      </c>
      <c r="P29" s="124">
        <v>376.49473984183999</v>
      </c>
      <c r="Q29" s="125">
        <v>1279.86887038551</v>
      </c>
      <c r="R29" s="124">
        <v>258.856108188056</v>
      </c>
      <c r="S29" s="124">
        <v>226.640331259421</v>
      </c>
      <c r="T29" s="125">
        <v>485.49643944747697</v>
      </c>
    </row>
    <row r="30" spans="1:20" ht="13" x14ac:dyDescent="0.25">
      <c r="A30" s="113">
        <v>63</v>
      </c>
      <c r="B30" s="126"/>
      <c r="C30" s="72"/>
      <c r="D30" s="72"/>
      <c r="E30" s="72"/>
      <c r="F30" s="72"/>
      <c r="G30" s="150"/>
      <c r="H30" s="72"/>
      <c r="I30" s="72"/>
      <c r="J30" s="72"/>
      <c r="K30" s="72"/>
      <c r="L30" s="150"/>
      <c r="M30" s="72"/>
      <c r="N30" s="72"/>
      <c r="O30" s="72"/>
      <c r="P30" s="72"/>
      <c r="Q30" s="150"/>
      <c r="R30" s="72"/>
      <c r="S30" s="72"/>
      <c r="T30" s="150"/>
    </row>
    <row r="31" spans="1:20" x14ac:dyDescent="0.25">
      <c r="A31" s="132">
        <v>65</v>
      </c>
      <c r="B31" s="188" t="s">
        <v>103</v>
      </c>
      <c r="C31" s="189">
        <v>13753</v>
      </c>
      <c r="D31" s="189">
        <v>11365</v>
      </c>
      <c r="E31" s="189">
        <v>11852</v>
      </c>
      <c r="F31" s="189">
        <v>11258</v>
      </c>
      <c r="G31" s="190">
        <v>48228</v>
      </c>
      <c r="H31" s="189">
        <v>10655</v>
      </c>
      <c r="I31" s="189">
        <v>9791</v>
      </c>
      <c r="J31" s="189">
        <v>9694</v>
      </c>
      <c r="K31" s="189">
        <v>13150</v>
      </c>
      <c r="L31" s="190">
        <v>43290</v>
      </c>
      <c r="M31" s="189">
        <v>13428</v>
      </c>
      <c r="N31" s="189">
        <v>15321</v>
      </c>
      <c r="O31" s="189">
        <v>14955</v>
      </c>
      <c r="P31" s="189">
        <v>16351</v>
      </c>
      <c r="Q31" s="190">
        <v>60055</v>
      </c>
      <c r="R31" s="189">
        <v>11944</v>
      </c>
      <c r="S31" s="189">
        <v>12156</v>
      </c>
      <c r="T31" s="190">
        <v>24100</v>
      </c>
    </row>
    <row r="32" spans="1:20" x14ac:dyDescent="0.25">
      <c r="B32" s="26" t="s">
        <v>144</v>
      </c>
      <c r="C32" s="133">
        <v>2.46</v>
      </c>
      <c r="D32" s="133">
        <v>3.18</v>
      </c>
      <c r="E32" s="133">
        <v>2.85</v>
      </c>
      <c r="F32" s="133">
        <v>2.58</v>
      </c>
      <c r="G32" s="134">
        <v>2.74</v>
      </c>
      <c r="H32" s="133">
        <v>2.98</v>
      </c>
      <c r="I32" s="133">
        <v>3.25</v>
      </c>
      <c r="J32" s="133">
        <v>3.65</v>
      </c>
      <c r="K32" s="133">
        <v>2.21</v>
      </c>
      <c r="L32" s="134">
        <v>2.85</v>
      </c>
      <c r="M32" s="133">
        <v>2.23</v>
      </c>
      <c r="N32" s="133">
        <v>1.87</v>
      </c>
      <c r="O32" s="133">
        <v>1.94</v>
      </c>
      <c r="P32" s="133">
        <v>1.7</v>
      </c>
      <c r="Q32" s="134">
        <v>1.92</v>
      </c>
      <c r="R32" s="133">
        <v>2.79</v>
      </c>
      <c r="S32" s="133">
        <v>3.93</v>
      </c>
      <c r="T32" s="134">
        <v>3.34</v>
      </c>
    </row>
    <row r="33" spans="1:20" x14ac:dyDescent="0.25">
      <c r="A33" s="132">
        <v>73</v>
      </c>
      <c r="B33" s="26" t="s">
        <v>145</v>
      </c>
      <c r="C33" s="133">
        <v>3.36</v>
      </c>
      <c r="D33" s="133">
        <v>3.08</v>
      </c>
      <c r="E33" s="133">
        <v>2.75</v>
      </c>
      <c r="F33" s="133">
        <v>3.32</v>
      </c>
      <c r="G33" s="134">
        <v>3.11</v>
      </c>
      <c r="H33" s="133">
        <v>3.43</v>
      </c>
      <c r="I33" s="133">
        <v>3.15</v>
      </c>
      <c r="J33" s="133">
        <v>3.44</v>
      </c>
      <c r="K33" s="133">
        <v>3.7</v>
      </c>
      <c r="L33" s="134">
        <v>3.41</v>
      </c>
      <c r="M33" s="133">
        <v>3.96</v>
      </c>
      <c r="N33" s="133">
        <v>3.64</v>
      </c>
      <c r="O33" s="133">
        <v>4.37</v>
      </c>
      <c r="P33" s="133">
        <v>3.83</v>
      </c>
      <c r="Q33" s="134">
        <v>3.94</v>
      </c>
      <c r="R33" s="133">
        <v>4.28</v>
      </c>
      <c r="S33" s="133">
        <v>3.95</v>
      </c>
      <c r="T33" s="134">
        <v>4.07</v>
      </c>
    </row>
    <row r="34" spans="1:20" ht="15" x14ac:dyDescent="0.25">
      <c r="A34" s="113">
        <v>74</v>
      </c>
      <c r="B34" s="160" t="s">
        <v>146</v>
      </c>
      <c r="C34" s="161">
        <v>2.68</v>
      </c>
      <c r="D34" s="161">
        <v>3.15</v>
      </c>
      <c r="E34" s="161">
        <v>2.82</v>
      </c>
      <c r="F34" s="161">
        <v>2.71</v>
      </c>
      <c r="G34" s="161">
        <v>2.83</v>
      </c>
      <c r="H34" s="161">
        <v>3.05</v>
      </c>
      <c r="I34" s="161">
        <v>3.22</v>
      </c>
      <c r="J34" s="161">
        <v>3.6</v>
      </c>
      <c r="K34" s="161">
        <v>2.35</v>
      </c>
      <c r="L34" s="161">
        <v>3.01</v>
      </c>
      <c r="M34" s="161">
        <v>2.4300000000000002</v>
      </c>
      <c r="N34" s="161">
        <v>2.09</v>
      </c>
      <c r="O34" s="161">
        <v>2.2400000000000002</v>
      </c>
      <c r="P34" s="161">
        <v>1.94</v>
      </c>
      <c r="Q34" s="161">
        <v>2.16</v>
      </c>
      <c r="R34" s="161">
        <v>3.02</v>
      </c>
      <c r="S34" s="161">
        <v>3.93</v>
      </c>
      <c r="T34" s="161">
        <v>3.48</v>
      </c>
    </row>
    <row r="35" spans="1:20" ht="13" x14ac:dyDescent="0.25">
      <c r="B35" s="162" t="s">
        <v>107</v>
      </c>
      <c r="C35" s="163"/>
      <c r="D35" s="163"/>
      <c r="E35" s="163"/>
      <c r="F35" s="163"/>
      <c r="G35" s="163"/>
      <c r="H35" s="163"/>
      <c r="I35" s="163"/>
      <c r="J35" s="163"/>
      <c r="K35" s="163"/>
      <c r="L35" s="163"/>
      <c r="M35" s="163"/>
      <c r="N35" s="163"/>
      <c r="O35" s="163"/>
      <c r="P35" s="163"/>
      <c r="Q35" s="163"/>
      <c r="R35" s="163"/>
      <c r="S35" s="163"/>
      <c r="T35" s="163"/>
    </row>
    <row r="36" spans="1:20" x14ac:dyDescent="0.25">
      <c r="B36" s="26" t="s">
        <v>108</v>
      </c>
      <c r="C36" s="124">
        <v>9497</v>
      </c>
      <c r="D36" s="124">
        <v>8380</v>
      </c>
      <c r="E36" s="124">
        <v>8870</v>
      </c>
      <c r="F36" s="124">
        <v>10453</v>
      </c>
      <c r="G36" s="125">
        <v>37200</v>
      </c>
      <c r="H36" s="124">
        <v>8981</v>
      </c>
      <c r="I36" s="124">
        <v>7620</v>
      </c>
      <c r="J36" s="124">
        <v>8254</v>
      </c>
      <c r="K36" s="124">
        <v>11444</v>
      </c>
      <c r="L36" s="125">
        <v>36299</v>
      </c>
      <c r="M36" s="124">
        <v>11104</v>
      </c>
      <c r="N36" s="124">
        <v>11683</v>
      </c>
      <c r="O36" s="124">
        <v>15819</v>
      </c>
      <c r="P36" s="124">
        <v>14537</v>
      </c>
      <c r="Q36" s="125">
        <v>53143</v>
      </c>
      <c r="R36" s="124">
        <v>10120</v>
      </c>
      <c r="S36" s="124">
        <v>8959</v>
      </c>
      <c r="T36" s="125">
        <v>19079</v>
      </c>
    </row>
    <row r="37" spans="1:20" x14ac:dyDescent="0.25">
      <c r="B37" s="26" t="s">
        <v>82</v>
      </c>
      <c r="C37" s="124">
        <v>3474</v>
      </c>
      <c r="D37" s="124">
        <v>3570</v>
      </c>
      <c r="E37" s="124">
        <v>3248</v>
      </c>
      <c r="F37" s="124">
        <v>1797</v>
      </c>
      <c r="G37" s="125">
        <v>12088</v>
      </c>
      <c r="H37" s="124">
        <v>1806</v>
      </c>
      <c r="I37" s="124">
        <v>1926</v>
      </c>
      <c r="J37" s="124">
        <v>1688</v>
      </c>
      <c r="K37" s="124">
        <v>1519</v>
      </c>
      <c r="L37" s="125">
        <v>6939</v>
      </c>
      <c r="M37" s="124">
        <v>1499</v>
      </c>
      <c r="N37" s="124">
        <v>1994</v>
      </c>
      <c r="O37" s="124">
        <v>1773</v>
      </c>
      <c r="P37" s="124">
        <v>1848</v>
      </c>
      <c r="Q37" s="125">
        <v>7114</v>
      </c>
      <c r="R37" s="124">
        <v>1799</v>
      </c>
      <c r="S37" s="124">
        <v>2490</v>
      </c>
      <c r="T37" s="125">
        <v>4289</v>
      </c>
    </row>
    <row r="38" spans="1:20" x14ac:dyDescent="0.25">
      <c r="B38" s="38" t="s">
        <v>109</v>
      </c>
      <c r="C38" s="124">
        <v>329.67500000000001</v>
      </c>
      <c r="D38" s="124">
        <v>248.477</v>
      </c>
      <c r="E38" s="124">
        <v>234.75899999999999</v>
      </c>
      <c r="F38" s="124">
        <v>269.2</v>
      </c>
      <c r="G38" s="125">
        <v>1082.0999999999999</v>
      </c>
      <c r="H38" s="124">
        <v>214.9</v>
      </c>
      <c r="I38" s="124">
        <v>187.8</v>
      </c>
      <c r="J38" s="124">
        <v>198.4</v>
      </c>
      <c r="K38" s="124">
        <v>242.5</v>
      </c>
      <c r="L38" s="125">
        <v>843.7</v>
      </c>
      <c r="M38" s="124">
        <v>224</v>
      </c>
      <c r="N38" s="124">
        <v>281.60000000000002</v>
      </c>
      <c r="O38" s="124">
        <v>389.9</v>
      </c>
      <c r="P38" s="114">
        <v>375.2</v>
      </c>
      <c r="Q38" s="115">
        <v>1270.5999999999999</v>
      </c>
      <c r="R38" s="114">
        <v>254.6</v>
      </c>
      <c r="S38" s="114">
        <v>211.2</v>
      </c>
      <c r="T38" s="115">
        <v>465.8</v>
      </c>
    </row>
    <row r="39" spans="1:20" x14ac:dyDescent="0.25">
      <c r="C39" s="147"/>
      <c r="D39" s="147"/>
      <c r="E39" s="147"/>
      <c r="F39" s="147"/>
      <c r="G39" s="148"/>
      <c r="H39" s="147"/>
      <c r="I39" s="147"/>
      <c r="J39" s="147"/>
      <c r="K39" s="147"/>
      <c r="L39" s="148"/>
      <c r="M39" s="147"/>
      <c r="N39" s="147"/>
      <c r="O39" s="147"/>
      <c r="P39" s="147"/>
      <c r="Q39" s="148"/>
      <c r="R39" s="147"/>
      <c r="S39" s="147"/>
      <c r="T39" s="148"/>
    </row>
    <row r="40" spans="1:20" ht="13" x14ac:dyDescent="0.25">
      <c r="B40" s="168" t="s">
        <v>110</v>
      </c>
      <c r="C40" s="169"/>
      <c r="D40" s="169"/>
      <c r="E40" s="169"/>
      <c r="F40" s="169"/>
      <c r="G40" s="169"/>
      <c r="H40" s="169"/>
      <c r="I40" s="169"/>
      <c r="J40" s="169"/>
      <c r="K40" s="169"/>
      <c r="L40" s="169"/>
      <c r="M40" s="169"/>
      <c r="N40" s="169"/>
      <c r="O40" s="169"/>
      <c r="P40" s="169"/>
      <c r="Q40" s="169"/>
      <c r="R40" s="169"/>
      <c r="S40" s="169"/>
      <c r="T40" s="169"/>
    </row>
    <row r="41" spans="1:20" ht="13" x14ac:dyDescent="0.25">
      <c r="B41" s="149" t="s">
        <v>111</v>
      </c>
      <c r="C41" s="147"/>
      <c r="D41" s="147"/>
      <c r="E41" s="147"/>
      <c r="F41" s="147"/>
      <c r="G41" s="148"/>
      <c r="H41" s="147"/>
      <c r="I41" s="147"/>
      <c r="J41" s="147"/>
      <c r="K41" s="147"/>
      <c r="L41" s="148"/>
      <c r="M41" s="147"/>
      <c r="N41" s="147"/>
      <c r="O41" s="147"/>
      <c r="P41" s="147"/>
      <c r="Q41" s="148"/>
      <c r="R41" s="147"/>
      <c r="S41" s="147"/>
      <c r="T41" s="148"/>
    </row>
    <row r="42" spans="1:20" x14ac:dyDescent="0.25">
      <c r="B42" s="26" t="s">
        <v>147</v>
      </c>
      <c r="C42" s="86">
        <v>92.706999999999994</v>
      </c>
      <c r="D42" s="86">
        <v>67.241</v>
      </c>
      <c r="E42" s="86">
        <v>74.144000000000005</v>
      </c>
      <c r="F42" s="86">
        <f t="shared" ref="F42:F48" si="0">G42-SUM(C42:E42)</f>
        <v>84.91500000000002</v>
      </c>
      <c r="G42" s="87">
        <v>319.00700000000001</v>
      </c>
      <c r="H42" s="86">
        <v>78.905000000000001</v>
      </c>
      <c r="I42" s="86">
        <v>78.453000000000003</v>
      </c>
      <c r="J42" s="86">
        <v>74.421999999999997</v>
      </c>
      <c r="K42" s="86">
        <f t="shared" ref="K42:K48" si="1">L42-SUM(H42:J42)</f>
        <v>103.64399999999998</v>
      </c>
      <c r="L42" s="87">
        <v>335.42399999999998</v>
      </c>
      <c r="M42" s="86">
        <v>106.96299999999999</v>
      </c>
      <c r="N42" s="86">
        <v>112.22499999999999</v>
      </c>
      <c r="O42" s="86">
        <v>153.30000000000001</v>
      </c>
      <c r="P42" s="135">
        <v>160.9</v>
      </c>
      <c r="Q42" s="138">
        <v>533.4</v>
      </c>
      <c r="R42" s="135">
        <v>130.19999999999999</v>
      </c>
      <c r="S42" s="135">
        <v>119.3</v>
      </c>
      <c r="T42" s="138">
        <v>249.4</v>
      </c>
    </row>
    <row r="43" spans="1:20" x14ac:dyDescent="0.25">
      <c r="B43" s="26" t="s">
        <v>148</v>
      </c>
      <c r="C43" s="86">
        <v>33.19</v>
      </c>
      <c r="D43" s="86">
        <v>30.032</v>
      </c>
      <c r="E43" s="86">
        <v>26.62</v>
      </c>
      <c r="F43" s="86">
        <f t="shared" si="0"/>
        <v>14.715000000000003</v>
      </c>
      <c r="G43" s="87">
        <v>104.557</v>
      </c>
      <c r="H43" s="86">
        <v>15.217000000000001</v>
      </c>
      <c r="I43" s="86">
        <v>19.085000000000001</v>
      </c>
      <c r="J43" s="86">
        <v>15.603</v>
      </c>
      <c r="K43" s="86">
        <f t="shared" si="1"/>
        <v>14.043999999999997</v>
      </c>
      <c r="L43" s="87">
        <v>63.948999999999998</v>
      </c>
      <c r="M43" s="86">
        <v>14.305999999999999</v>
      </c>
      <c r="N43" s="86">
        <v>20.042999999999999</v>
      </c>
      <c r="O43" s="86">
        <v>19.100000000000001</v>
      </c>
      <c r="P43" s="135">
        <v>20.9</v>
      </c>
      <c r="Q43" s="138">
        <v>74.400000000000006</v>
      </c>
      <c r="R43" s="135">
        <v>22.7</v>
      </c>
      <c r="S43" s="135">
        <v>33.5</v>
      </c>
      <c r="T43" s="138">
        <v>56.2</v>
      </c>
    </row>
    <row r="44" spans="1:20" x14ac:dyDescent="0.25">
      <c r="B44" s="26" t="s">
        <v>114</v>
      </c>
      <c r="C44" s="86">
        <v>0.52400000000000002</v>
      </c>
      <c r="D44" s="86">
        <v>0.57599999999999996</v>
      </c>
      <c r="E44" s="86">
        <v>0.36099999999999999</v>
      </c>
      <c r="F44" s="86">
        <f t="shared" si="0"/>
        <v>0.39999999999999991</v>
      </c>
      <c r="G44" s="87">
        <v>1.861</v>
      </c>
      <c r="H44" s="86">
        <v>0.186</v>
      </c>
      <c r="I44" s="86">
        <v>0.33100000000000002</v>
      </c>
      <c r="J44" s="86">
        <v>-0.215</v>
      </c>
      <c r="K44" s="86">
        <f t="shared" si="1"/>
        <v>1.5089999999999999</v>
      </c>
      <c r="L44" s="87">
        <v>1.8109999999999999</v>
      </c>
      <c r="M44" s="86">
        <v>0.23400000000000001</v>
      </c>
      <c r="N44" s="86">
        <v>0.92200000000000004</v>
      </c>
      <c r="O44" s="86">
        <v>0.9</v>
      </c>
      <c r="P44" s="135">
        <v>1.4</v>
      </c>
      <c r="Q44" s="138">
        <v>3.4</v>
      </c>
      <c r="R44" s="135">
        <v>1.9</v>
      </c>
      <c r="S44" s="135">
        <v>1.3</v>
      </c>
      <c r="T44" s="138">
        <v>3.2</v>
      </c>
    </row>
    <row r="45" spans="1:20" hidden="1" x14ac:dyDescent="0.25">
      <c r="B45" s="26" t="s">
        <v>115</v>
      </c>
      <c r="C45" s="86">
        <v>0</v>
      </c>
      <c r="D45" s="86">
        <v>0</v>
      </c>
      <c r="E45" s="86">
        <v>0</v>
      </c>
      <c r="F45" s="86">
        <f t="shared" si="0"/>
        <v>0</v>
      </c>
      <c r="G45" s="87">
        <v>0</v>
      </c>
      <c r="H45" s="86">
        <v>0</v>
      </c>
      <c r="I45" s="86">
        <v>0</v>
      </c>
      <c r="J45" s="86">
        <v>0</v>
      </c>
      <c r="K45" s="86">
        <f t="shared" si="1"/>
        <v>0</v>
      </c>
      <c r="L45" s="87">
        <v>0</v>
      </c>
      <c r="M45" s="86">
        <v>0</v>
      </c>
      <c r="N45" s="86">
        <v>0</v>
      </c>
      <c r="O45" s="86">
        <v>0</v>
      </c>
      <c r="P45" s="86">
        <v>0</v>
      </c>
      <c r="Q45" s="87">
        <v>0</v>
      </c>
      <c r="R45" s="86">
        <v>0</v>
      </c>
      <c r="S45" s="86">
        <v>0</v>
      </c>
      <c r="T45" s="87">
        <v>0</v>
      </c>
    </row>
    <row r="46" spans="1:20" hidden="1" x14ac:dyDescent="0.25">
      <c r="B46" s="26" t="s">
        <v>116</v>
      </c>
      <c r="C46" s="86">
        <v>0</v>
      </c>
      <c r="D46" s="86">
        <v>0</v>
      </c>
      <c r="E46" s="86">
        <v>0</v>
      </c>
      <c r="F46" s="86">
        <f t="shared" si="0"/>
        <v>0</v>
      </c>
      <c r="G46" s="87">
        <v>0</v>
      </c>
      <c r="H46" s="86">
        <v>0</v>
      </c>
      <c r="I46" s="86">
        <v>0</v>
      </c>
      <c r="J46" s="86">
        <v>0</v>
      </c>
      <c r="K46" s="86">
        <f t="shared" si="1"/>
        <v>0</v>
      </c>
      <c r="L46" s="87">
        <v>0</v>
      </c>
      <c r="M46" s="86">
        <v>0</v>
      </c>
      <c r="N46" s="86">
        <v>0</v>
      </c>
      <c r="O46" s="86">
        <v>0</v>
      </c>
      <c r="P46" s="86">
        <v>0</v>
      </c>
      <c r="Q46" s="87">
        <v>0</v>
      </c>
      <c r="R46" s="86">
        <v>0</v>
      </c>
      <c r="S46" s="86">
        <v>0</v>
      </c>
      <c r="T46" s="87">
        <v>0</v>
      </c>
    </row>
    <row r="47" spans="1:20" x14ac:dyDescent="0.25">
      <c r="B47" s="26" t="s">
        <v>117</v>
      </c>
      <c r="C47" s="86">
        <v>-7.8540000000000001</v>
      </c>
      <c r="D47" s="86">
        <v>-0.996</v>
      </c>
      <c r="E47" s="86">
        <v>-4.4509999999999996</v>
      </c>
      <c r="F47" s="86">
        <f t="shared" si="0"/>
        <v>-4.8510000000000026</v>
      </c>
      <c r="G47" s="87">
        <v>-18.152000000000001</v>
      </c>
      <c r="H47" s="86">
        <v>-3.863</v>
      </c>
      <c r="I47" s="86">
        <v>-3.3109999999999999</v>
      </c>
      <c r="J47" s="86">
        <v>-3.6269999999999998</v>
      </c>
      <c r="K47" s="86">
        <f t="shared" si="1"/>
        <v>-4.0250000000000021</v>
      </c>
      <c r="L47" s="87">
        <v>-14.826000000000001</v>
      </c>
      <c r="M47" s="86">
        <v>-1.468</v>
      </c>
      <c r="N47" s="86">
        <v>-1.6619999999999999</v>
      </c>
      <c r="O47" s="86">
        <v>-1.8</v>
      </c>
      <c r="P47" s="135">
        <v>-1.3</v>
      </c>
      <c r="Q47" s="138">
        <v>-6.2</v>
      </c>
      <c r="R47" s="135">
        <v>-1.6</v>
      </c>
      <c r="S47" s="135">
        <v>-1</v>
      </c>
      <c r="T47" s="138">
        <v>-2.6</v>
      </c>
    </row>
    <row r="48" spans="1:20" x14ac:dyDescent="0.25">
      <c r="B48" s="26" t="s">
        <v>118</v>
      </c>
      <c r="C48" s="86">
        <v>-2.4119999999999999</v>
      </c>
      <c r="D48" s="86">
        <v>-2.1869999999999998</v>
      </c>
      <c r="E48" s="86">
        <v>0.78600000000000003</v>
      </c>
      <c r="F48" s="86">
        <f t="shared" si="0"/>
        <v>3.746</v>
      </c>
      <c r="G48" s="87">
        <v>-6.7000000000000004E-2</v>
      </c>
      <c r="H48" s="86">
        <v>-2.3359999999999999</v>
      </c>
      <c r="I48" s="86">
        <v>-1.4590000000000001</v>
      </c>
      <c r="J48" s="86">
        <v>2.895</v>
      </c>
      <c r="K48" s="86">
        <f t="shared" si="1"/>
        <v>-3.5450000000000004</v>
      </c>
      <c r="L48" s="87">
        <v>-4.4450000000000003</v>
      </c>
      <c r="M48" s="86">
        <v>1.6180000000000001</v>
      </c>
      <c r="N48" s="86">
        <v>0.46899999999999997</v>
      </c>
      <c r="O48" s="86">
        <v>6.5</v>
      </c>
      <c r="P48" s="135">
        <v>25.2</v>
      </c>
      <c r="Q48" s="138">
        <v>33.799999999999997</v>
      </c>
      <c r="R48" s="135">
        <v>7.8</v>
      </c>
      <c r="S48" s="135">
        <v>11.5</v>
      </c>
      <c r="T48" s="138">
        <v>19.399999999999999</v>
      </c>
    </row>
    <row r="49" spans="1:20" ht="13" x14ac:dyDescent="0.25">
      <c r="A49" s="132">
        <v>32</v>
      </c>
      <c r="B49" s="149" t="s">
        <v>119</v>
      </c>
      <c r="C49" s="177">
        <v>116.2</v>
      </c>
      <c r="D49" s="177">
        <v>94.7</v>
      </c>
      <c r="E49" s="177">
        <v>97.5</v>
      </c>
      <c r="F49" s="177">
        <v>98.9</v>
      </c>
      <c r="G49" s="178">
        <v>407.2</v>
      </c>
      <c r="H49" s="177">
        <v>88.1</v>
      </c>
      <c r="I49" s="177">
        <v>93.1</v>
      </c>
      <c r="J49" s="177">
        <v>89.1</v>
      </c>
      <c r="K49" s="177">
        <v>111.6</v>
      </c>
      <c r="L49" s="178">
        <v>381.9</v>
      </c>
      <c r="M49" s="177">
        <v>121.7</v>
      </c>
      <c r="N49" s="177">
        <v>132</v>
      </c>
      <c r="O49" s="177">
        <v>178</v>
      </c>
      <c r="P49" s="177">
        <v>207.2</v>
      </c>
      <c r="Q49" s="178">
        <v>638.79999999999995</v>
      </c>
      <c r="R49" s="177">
        <v>161</v>
      </c>
      <c r="S49" s="177">
        <v>164.7</v>
      </c>
      <c r="T49" s="178">
        <v>325.7</v>
      </c>
    </row>
    <row r="50" spans="1:20" x14ac:dyDescent="0.25">
      <c r="A50" s="132">
        <v>33</v>
      </c>
      <c r="B50" s="26" t="s">
        <v>29</v>
      </c>
      <c r="C50" s="135">
        <v>-75.756</v>
      </c>
      <c r="D50" s="135">
        <v>-81.474000000000004</v>
      </c>
      <c r="E50" s="135">
        <v>-74.292000000000002</v>
      </c>
      <c r="F50" s="135">
        <f t="shared" ref="F50:F66" si="2">G50-SUM(C50:E50)</f>
        <v>-69.57699999999997</v>
      </c>
      <c r="G50" s="138">
        <v>-301.09899999999999</v>
      </c>
      <c r="H50" s="135">
        <v>-67.153999999999996</v>
      </c>
      <c r="I50" s="135">
        <v>-68.739999999999995</v>
      </c>
      <c r="J50" s="135">
        <v>-72.626999999999995</v>
      </c>
      <c r="K50" s="86">
        <f t="shared" ref="K50:K66" si="3">L50-SUM(H50:J50)</f>
        <v>-68.550000000000011</v>
      </c>
      <c r="L50" s="138">
        <v>-277.07100000000003</v>
      </c>
      <c r="M50" s="135">
        <v>-66.463999999999999</v>
      </c>
      <c r="N50" s="135">
        <v>-65.216999999999999</v>
      </c>
      <c r="O50" s="135">
        <v>-84.7</v>
      </c>
      <c r="P50" s="135">
        <v>-69.8</v>
      </c>
      <c r="Q50" s="138">
        <v>-286.10000000000002</v>
      </c>
      <c r="R50" s="135">
        <v>-79.7</v>
      </c>
      <c r="S50" s="135">
        <v>-99.7</v>
      </c>
      <c r="T50" s="138">
        <v>-179.4</v>
      </c>
    </row>
    <row r="51" spans="1:20" x14ac:dyDescent="0.25">
      <c r="A51" s="132">
        <v>40</v>
      </c>
      <c r="B51" s="26" t="s">
        <v>30</v>
      </c>
      <c r="C51" s="135">
        <v>-1.7749999999999999</v>
      </c>
      <c r="D51" s="135">
        <v>-1.345</v>
      </c>
      <c r="E51" s="135">
        <v>-1.5549999999999999</v>
      </c>
      <c r="F51" s="135">
        <f t="shared" si="2"/>
        <v>-1.383</v>
      </c>
      <c r="G51" s="138">
        <v>-6.0579999999999998</v>
      </c>
      <c r="H51" s="135">
        <v>-2.2029999999999998</v>
      </c>
      <c r="I51" s="135">
        <v>-2.2799999999999998</v>
      </c>
      <c r="J51" s="135">
        <v>-2.1989999999999998</v>
      </c>
      <c r="K51" s="86">
        <f t="shared" si="3"/>
        <v>0.95699999999999985</v>
      </c>
      <c r="L51" s="138">
        <v>-5.7249999999999996</v>
      </c>
      <c r="M51" s="135">
        <v>-1.806</v>
      </c>
      <c r="N51" s="135">
        <v>-4.4340000000000002</v>
      </c>
      <c r="O51" s="135">
        <v>-4.4000000000000004</v>
      </c>
      <c r="P51" s="135">
        <v>-5</v>
      </c>
      <c r="Q51" s="138">
        <v>-15.7</v>
      </c>
      <c r="R51" s="135">
        <v>-4.2</v>
      </c>
      <c r="S51" s="135">
        <v>-4</v>
      </c>
      <c r="T51" s="138">
        <v>-8.1999999999999993</v>
      </c>
    </row>
    <row r="52" spans="1:20" x14ac:dyDescent="0.25">
      <c r="B52" s="26" t="s">
        <v>31</v>
      </c>
      <c r="C52" s="135">
        <v>-12.829000000000001</v>
      </c>
      <c r="D52" s="135">
        <v>-17.805</v>
      </c>
      <c r="E52" s="135">
        <v>-18.405000000000001</v>
      </c>
      <c r="F52" s="135">
        <f t="shared" si="2"/>
        <v>-20.123000000000005</v>
      </c>
      <c r="G52" s="138">
        <v>-69.162000000000006</v>
      </c>
      <c r="H52" s="135">
        <v>-20.260000000000002</v>
      </c>
      <c r="I52" s="135">
        <v>-25.164000000000001</v>
      </c>
      <c r="J52" s="135">
        <v>-30.387</v>
      </c>
      <c r="K52" s="86">
        <f t="shared" si="3"/>
        <v>-47.244</v>
      </c>
      <c r="L52" s="138">
        <v>-123.05500000000001</v>
      </c>
      <c r="M52" s="135">
        <v>-46.606000000000002</v>
      </c>
      <c r="N52" s="135">
        <v>-37.566000000000003</v>
      </c>
      <c r="O52" s="135">
        <v>-55.1</v>
      </c>
      <c r="P52" s="135">
        <v>-37.200000000000003</v>
      </c>
      <c r="Q52" s="138">
        <v>-176.5</v>
      </c>
      <c r="R52" s="135">
        <v>-31.6</v>
      </c>
      <c r="S52" s="135">
        <v>-39.299999999999997</v>
      </c>
      <c r="T52" s="138">
        <v>-70.900000000000006</v>
      </c>
    </row>
    <row r="53" spans="1:20" ht="13" x14ac:dyDescent="0.25">
      <c r="A53" s="132">
        <v>4</v>
      </c>
      <c r="B53" s="149" t="s">
        <v>120</v>
      </c>
      <c r="C53" s="177">
        <v>25.8</v>
      </c>
      <c r="D53" s="177">
        <v>-5.9</v>
      </c>
      <c r="E53" s="177">
        <v>3.2</v>
      </c>
      <c r="F53" s="177">
        <f t="shared" si="2"/>
        <v>7.7000000000000028</v>
      </c>
      <c r="G53" s="178">
        <v>30.8</v>
      </c>
      <c r="H53" s="177">
        <v>-1.6000000000000101</v>
      </c>
      <c r="I53" s="177">
        <v>-3.1</v>
      </c>
      <c r="J53" s="177">
        <v>-16.100000000000001</v>
      </c>
      <c r="K53" s="131">
        <f t="shared" si="3"/>
        <v>-3.1999999999999886</v>
      </c>
      <c r="L53" s="178">
        <v>-24</v>
      </c>
      <c r="M53" s="177">
        <v>6.8</v>
      </c>
      <c r="N53" s="177">
        <f>SUM(N49:N52)</f>
        <v>24.783000000000001</v>
      </c>
      <c r="O53" s="177">
        <v>33.799999999999997</v>
      </c>
      <c r="P53" s="177">
        <v>95.2</v>
      </c>
      <c r="Q53" s="178">
        <v>160.5</v>
      </c>
      <c r="R53" s="177">
        <v>45.5</v>
      </c>
      <c r="S53" s="177">
        <v>21.7</v>
      </c>
      <c r="T53" s="178">
        <v>67.2</v>
      </c>
    </row>
    <row r="54" spans="1:20" x14ac:dyDescent="0.25">
      <c r="B54" s="26" t="s">
        <v>33</v>
      </c>
      <c r="C54" s="86">
        <v>0</v>
      </c>
      <c r="D54" s="86">
        <v>0</v>
      </c>
      <c r="E54" s="86">
        <v>0</v>
      </c>
      <c r="F54" s="86">
        <f t="shared" si="2"/>
        <v>0</v>
      </c>
      <c r="G54" s="87">
        <v>0</v>
      </c>
      <c r="H54" s="86">
        <v>0</v>
      </c>
      <c r="I54" s="86">
        <v>0</v>
      </c>
      <c r="J54" s="86">
        <v>0</v>
      </c>
      <c r="K54" s="86">
        <f t="shared" si="3"/>
        <v>0</v>
      </c>
      <c r="L54" s="87">
        <v>0</v>
      </c>
      <c r="M54" s="86">
        <v>0</v>
      </c>
      <c r="N54" s="86">
        <v>0</v>
      </c>
      <c r="O54" s="86">
        <v>0</v>
      </c>
      <c r="P54" s="86">
        <v>0</v>
      </c>
      <c r="Q54" s="87">
        <v>0</v>
      </c>
      <c r="R54" s="86">
        <v>0</v>
      </c>
      <c r="S54" s="86">
        <v>0</v>
      </c>
      <c r="T54" s="87">
        <v>0</v>
      </c>
    </row>
    <row r="55" spans="1:20" x14ac:dyDescent="0.25">
      <c r="B55" s="26" t="s">
        <v>34</v>
      </c>
      <c r="C55" s="86">
        <v>0</v>
      </c>
      <c r="D55" s="86">
        <v>0</v>
      </c>
      <c r="E55" s="86">
        <v>0</v>
      </c>
      <c r="F55" s="86">
        <f t="shared" si="2"/>
        <v>0</v>
      </c>
      <c r="G55" s="87">
        <v>0</v>
      </c>
      <c r="H55" s="86">
        <v>0</v>
      </c>
      <c r="I55" s="86">
        <v>0</v>
      </c>
      <c r="J55" s="86">
        <v>0</v>
      </c>
      <c r="K55" s="86">
        <f t="shared" si="3"/>
        <v>0</v>
      </c>
      <c r="L55" s="87">
        <v>0</v>
      </c>
      <c r="M55" s="86">
        <v>0</v>
      </c>
      <c r="N55" s="86">
        <v>-0.97799999999999998</v>
      </c>
      <c r="O55" s="86">
        <v>0.2</v>
      </c>
      <c r="P55" s="135">
        <v>-0.5</v>
      </c>
      <c r="Q55" s="138">
        <v>-1.3</v>
      </c>
      <c r="R55" s="135">
        <v>-0.8</v>
      </c>
      <c r="S55" s="135">
        <v>0</v>
      </c>
      <c r="T55" s="138">
        <v>-0.8</v>
      </c>
    </row>
    <row r="56" spans="1:20" x14ac:dyDescent="0.25">
      <c r="B56" s="26" t="s">
        <v>36</v>
      </c>
      <c r="C56" s="86">
        <v>0</v>
      </c>
      <c r="D56" s="86">
        <v>0</v>
      </c>
      <c r="E56" s="86">
        <v>0</v>
      </c>
      <c r="F56" s="86">
        <f t="shared" si="2"/>
        <v>0</v>
      </c>
      <c r="G56" s="87">
        <v>0</v>
      </c>
      <c r="H56" s="86">
        <v>0</v>
      </c>
      <c r="I56" s="86">
        <v>0</v>
      </c>
      <c r="J56" s="86">
        <v>0</v>
      </c>
      <c r="K56" s="86">
        <f t="shared" si="3"/>
        <v>0</v>
      </c>
      <c r="L56" s="87">
        <v>0</v>
      </c>
      <c r="M56" s="86">
        <v>0</v>
      </c>
      <c r="N56" s="86">
        <v>0</v>
      </c>
      <c r="O56" s="86">
        <v>0</v>
      </c>
      <c r="P56" s="86">
        <v>0</v>
      </c>
      <c r="Q56" s="87">
        <v>0</v>
      </c>
      <c r="R56" s="86">
        <v>0</v>
      </c>
      <c r="S56" s="86">
        <v>0</v>
      </c>
      <c r="T56" s="87">
        <v>0</v>
      </c>
    </row>
    <row r="57" spans="1:20" x14ac:dyDescent="0.25">
      <c r="B57" s="26" t="s">
        <v>121</v>
      </c>
      <c r="C57" s="86">
        <v>0</v>
      </c>
      <c r="D57" s="86">
        <v>0</v>
      </c>
      <c r="E57" s="86">
        <v>0</v>
      </c>
      <c r="F57" s="86">
        <f t="shared" si="2"/>
        <v>0</v>
      </c>
      <c r="G57" s="87">
        <v>0</v>
      </c>
      <c r="H57" s="86">
        <v>0</v>
      </c>
      <c r="I57" s="86">
        <v>0</v>
      </c>
      <c r="J57" s="86">
        <v>0</v>
      </c>
      <c r="K57" s="86">
        <f t="shared" si="3"/>
        <v>0</v>
      </c>
      <c r="L57" s="87">
        <v>0</v>
      </c>
      <c r="M57" s="86">
        <v>0</v>
      </c>
      <c r="N57" s="86">
        <v>0</v>
      </c>
      <c r="O57" s="86">
        <v>0</v>
      </c>
      <c r="P57" s="86">
        <v>0</v>
      </c>
      <c r="Q57" s="87">
        <v>0</v>
      </c>
      <c r="R57" s="86">
        <v>0</v>
      </c>
      <c r="S57" s="86">
        <v>0</v>
      </c>
      <c r="T57" s="87">
        <v>0</v>
      </c>
    </row>
    <row r="58" spans="1:20" x14ac:dyDescent="0.25">
      <c r="B58" s="26" t="s">
        <v>122</v>
      </c>
      <c r="C58" s="86">
        <v>0</v>
      </c>
      <c r="D58" s="86">
        <v>0</v>
      </c>
      <c r="E58" s="86">
        <v>0</v>
      </c>
      <c r="F58" s="86">
        <f t="shared" si="2"/>
        <v>0</v>
      </c>
      <c r="G58" s="87">
        <v>0</v>
      </c>
      <c r="H58" s="86">
        <v>0</v>
      </c>
      <c r="I58" s="86">
        <v>0</v>
      </c>
      <c r="J58" s="86">
        <v>0</v>
      </c>
      <c r="K58" s="86">
        <f t="shared" si="3"/>
        <v>0</v>
      </c>
      <c r="L58" s="87">
        <v>0</v>
      </c>
      <c r="M58" s="86">
        <v>0</v>
      </c>
      <c r="N58" s="86">
        <v>-0.49099999999999999</v>
      </c>
      <c r="O58" s="86">
        <v>-0.8</v>
      </c>
      <c r="P58" s="86">
        <v>0</v>
      </c>
      <c r="Q58" s="138">
        <v>-1.3</v>
      </c>
      <c r="R58" s="135">
        <v>-2.5</v>
      </c>
      <c r="S58" s="135">
        <v>0</v>
      </c>
      <c r="T58" s="138">
        <v>-2.5</v>
      </c>
    </row>
    <row r="59" spans="1:20" ht="13" x14ac:dyDescent="0.25">
      <c r="B59" s="149" t="s">
        <v>38</v>
      </c>
      <c r="C59" s="131">
        <f>SUM(C53:C58)</f>
        <v>25.8</v>
      </c>
      <c r="D59" s="131">
        <f>SUM(D53:D58)</f>
        <v>-5.9</v>
      </c>
      <c r="E59" s="131">
        <f>SUM(E53:E58)</f>
        <v>3.2</v>
      </c>
      <c r="F59" s="131">
        <f t="shared" si="2"/>
        <v>7.7000000000000028</v>
      </c>
      <c r="G59" s="179">
        <f>SUM(G53:G58)</f>
        <v>30.8</v>
      </c>
      <c r="H59" s="131">
        <f>SUM(H53:H58)</f>
        <v>-1.6000000000000101</v>
      </c>
      <c r="I59" s="131">
        <f>SUM(I53:I58)</f>
        <v>-3.1</v>
      </c>
      <c r="J59" s="131">
        <f>SUM(J53:J58)</f>
        <v>-16.100000000000001</v>
      </c>
      <c r="K59" s="131">
        <f t="shared" si="3"/>
        <v>-3.1999999999999886</v>
      </c>
      <c r="L59" s="179">
        <f>SUM(L53:L58)</f>
        <v>-24</v>
      </c>
      <c r="M59" s="131">
        <f>SUM(M53:M58)</f>
        <v>6.8</v>
      </c>
      <c r="N59" s="131">
        <f>SUM(N53:N58)</f>
        <v>23.314</v>
      </c>
      <c r="O59" s="131">
        <v>33.200000000000003</v>
      </c>
      <c r="P59" s="177">
        <v>94.7</v>
      </c>
      <c r="Q59" s="178">
        <v>158</v>
      </c>
      <c r="R59" s="177">
        <v>42.2</v>
      </c>
      <c r="S59" s="177">
        <v>21.6</v>
      </c>
      <c r="T59" s="178">
        <v>63.9</v>
      </c>
    </row>
    <row r="60" spans="1:20" ht="25" x14ac:dyDescent="0.25">
      <c r="B60" s="26" t="s">
        <v>123</v>
      </c>
      <c r="C60" s="86">
        <v>0</v>
      </c>
      <c r="D60" s="86">
        <v>0</v>
      </c>
      <c r="E60" s="86">
        <v>0</v>
      </c>
      <c r="F60" s="86">
        <f t="shared" si="2"/>
        <v>0</v>
      </c>
      <c r="G60" s="87">
        <v>0</v>
      </c>
      <c r="H60" s="86">
        <v>0</v>
      </c>
      <c r="I60" s="86">
        <v>0</v>
      </c>
      <c r="J60" s="86">
        <v>0</v>
      </c>
      <c r="K60" s="86">
        <f t="shared" si="3"/>
        <v>0</v>
      </c>
      <c r="L60" s="87">
        <v>0</v>
      </c>
      <c r="M60" s="86">
        <v>0</v>
      </c>
      <c r="N60" s="86">
        <v>0</v>
      </c>
      <c r="O60" s="86">
        <v>0</v>
      </c>
      <c r="P60" s="86">
        <v>0</v>
      </c>
      <c r="Q60" s="87">
        <v>0</v>
      </c>
      <c r="R60" s="86">
        <v>0</v>
      </c>
      <c r="S60" s="86">
        <v>0</v>
      </c>
      <c r="T60" s="87">
        <v>0</v>
      </c>
    </row>
    <row r="61" spans="1:20" x14ac:dyDescent="0.25">
      <c r="B61" s="26" t="s">
        <v>124</v>
      </c>
      <c r="C61" s="86">
        <v>-6.1989999999999998</v>
      </c>
      <c r="D61" s="86">
        <v>-9.2620000000000005</v>
      </c>
      <c r="E61" s="86">
        <v>5.8570000000000002</v>
      </c>
      <c r="F61" s="86">
        <f t="shared" si="2"/>
        <v>-0.51200000000000045</v>
      </c>
      <c r="G61" s="87">
        <v>-10.116</v>
      </c>
      <c r="H61" s="86">
        <v>2.5089999999999999</v>
      </c>
      <c r="I61" s="86">
        <v>-3.653</v>
      </c>
      <c r="J61" s="86">
        <v>-3.1349999999999998</v>
      </c>
      <c r="K61" s="86">
        <f t="shared" si="3"/>
        <v>4.0469999999999997</v>
      </c>
      <c r="L61" s="87">
        <v>-0.23200000000000001</v>
      </c>
      <c r="M61" s="86">
        <v>-5.4560000000000004</v>
      </c>
      <c r="N61" s="86">
        <v>8.9999999999999993E-3</v>
      </c>
      <c r="O61" s="86">
        <v>0.5</v>
      </c>
      <c r="P61" s="135">
        <v>-16.600000000000001</v>
      </c>
      <c r="Q61" s="138">
        <v>-21.6</v>
      </c>
      <c r="R61" s="135">
        <v>-1.3</v>
      </c>
      <c r="S61" s="135">
        <v>-20.2</v>
      </c>
      <c r="T61" s="138">
        <v>-21.5</v>
      </c>
    </row>
    <row r="62" spans="1:20" ht="26" x14ac:dyDescent="0.25">
      <c r="B62" s="149" t="s">
        <v>125</v>
      </c>
      <c r="C62" s="131">
        <f>SUM(C59:C61)</f>
        <v>19.600999999999999</v>
      </c>
      <c r="D62" s="131">
        <f>SUM(D59:D61)</f>
        <v>-15.162000000000001</v>
      </c>
      <c r="E62" s="131">
        <f>SUM(E59:E61)</f>
        <v>9.0570000000000004</v>
      </c>
      <c r="F62" s="131">
        <f t="shared" si="2"/>
        <v>7.1880000000000024</v>
      </c>
      <c r="G62" s="179">
        <f>SUM(G59:G61)</f>
        <v>20.684000000000001</v>
      </c>
      <c r="H62" s="131">
        <f>SUM(H59:H61)</f>
        <v>0.90899999999998982</v>
      </c>
      <c r="I62" s="131">
        <f>SUM(I59:I61)</f>
        <v>-6.7530000000000001</v>
      </c>
      <c r="J62" s="131">
        <f>SUM(J59:J61)</f>
        <v>-19.234999999999999</v>
      </c>
      <c r="K62" s="131">
        <f t="shared" si="3"/>
        <v>0.84700000000000841</v>
      </c>
      <c r="L62" s="179">
        <f>SUM(L59:L61)</f>
        <v>-24.231999999999999</v>
      </c>
      <c r="M62" s="131">
        <f>SUM(M59:M61)</f>
        <v>1.3439999999999994</v>
      </c>
      <c r="N62" s="131">
        <f>SUM(N59:N61)</f>
        <v>23.323</v>
      </c>
      <c r="O62" s="131">
        <v>33.700000000000003</v>
      </c>
      <c r="P62" s="177">
        <v>78</v>
      </c>
      <c r="Q62" s="178">
        <v>136.4</v>
      </c>
      <c r="R62" s="177">
        <v>40.9</v>
      </c>
      <c r="S62" s="177">
        <v>1.4</v>
      </c>
      <c r="T62" s="178">
        <v>42.4</v>
      </c>
    </row>
    <row r="63" spans="1:20" x14ac:dyDescent="0.25">
      <c r="B63" s="26" t="s">
        <v>126</v>
      </c>
      <c r="C63" s="86">
        <v>-1.631</v>
      </c>
      <c r="D63" s="86">
        <v>-1.708</v>
      </c>
      <c r="E63" s="86">
        <v>-1.794</v>
      </c>
      <c r="F63" s="86">
        <f t="shared" si="2"/>
        <v>-1.665</v>
      </c>
      <c r="G63" s="87">
        <v>-6.798</v>
      </c>
      <c r="H63" s="86">
        <v>-1.524</v>
      </c>
      <c r="I63" s="86">
        <v>-1.8129999999999999</v>
      </c>
      <c r="J63" s="86">
        <v>-3.02</v>
      </c>
      <c r="K63" s="86">
        <f t="shared" si="3"/>
        <v>-4.2740000000000009</v>
      </c>
      <c r="L63" s="87">
        <v>-10.631</v>
      </c>
      <c r="M63" s="86">
        <v>-3.8519999999999999</v>
      </c>
      <c r="N63" s="86">
        <v>-3.9039999999999999</v>
      </c>
      <c r="O63" s="86">
        <v>-3.5</v>
      </c>
      <c r="P63" s="135">
        <v>-3</v>
      </c>
      <c r="Q63" s="138">
        <v>-14.3</v>
      </c>
      <c r="R63" s="135">
        <v>-2</v>
      </c>
      <c r="S63" s="135">
        <v>-1.9</v>
      </c>
      <c r="T63" s="138">
        <v>-3.9</v>
      </c>
    </row>
    <row r="64" spans="1:20" ht="13" x14ac:dyDescent="0.25">
      <c r="B64" s="149" t="s">
        <v>48</v>
      </c>
      <c r="C64" s="131">
        <f>SUM(C62:C63)</f>
        <v>17.97</v>
      </c>
      <c r="D64" s="131">
        <f>SUM(D62:D63)</f>
        <v>-16.87</v>
      </c>
      <c r="E64" s="131">
        <f>SUM(E62:E63)</f>
        <v>7.2629999999999999</v>
      </c>
      <c r="F64" s="131">
        <f t="shared" si="2"/>
        <v>5.5230000000000032</v>
      </c>
      <c r="G64" s="179">
        <f>SUM(G62:G63)</f>
        <v>13.886000000000001</v>
      </c>
      <c r="H64" s="131">
        <f>SUM(H62:H63)</f>
        <v>-0.61500000000001021</v>
      </c>
      <c r="I64" s="131">
        <f>SUM(I62:I63)</f>
        <v>-8.5660000000000007</v>
      </c>
      <c r="J64" s="131">
        <f>SUM(J62:J63)</f>
        <v>-22.254999999999999</v>
      </c>
      <c r="K64" s="131">
        <f t="shared" si="3"/>
        <v>-3.4269999999999889</v>
      </c>
      <c r="L64" s="179">
        <f>SUM(L62:L63)</f>
        <v>-34.863</v>
      </c>
      <c r="M64" s="131">
        <f>SUM(M62:M63)</f>
        <v>-2.5080000000000005</v>
      </c>
      <c r="N64" s="131">
        <f>SUM(N62:N63)</f>
        <v>19.419</v>
      </c>
      <c r="O64" s="131">
        <v>30.2</v>
      </c>
      <c r="P64" s="177">
        <v>75</v>
      </c>
      <c r="Q64" s="178">
        <v>122.1</v>
      </c>
      <c r="R64" s="177">
        <v>38.9</v>
      </c>
      <c r="S64" s="177">
        <v>-0.5</v>
      </c>
      <c r="T64" s="178">
        <v>38.4</v>
      </c>
    </row>
    <row r="65" spans="1:20" x14ac:dyDescent="0.25">
      <c r="B65" s="26" t="s">
        <v>127</v>
      </c>
      <c r="C65" s="86">
        <v>-4.4020000000000001</v>
      </c>
      <c r="D65" s="86">
        <v>3.6669999999999998</v>
      </c>
      <c r="E65" s="86">
        <v>-18.526</v>
      </c>
      <c r="F65" s="86">
        <f t="shared" si="2"/>
        <v>-3.9080000000000013</v>
      </c>
      <c r="G65" s="87">
        <v>-23.169</v>
      </c>
      <c r="H65" s="86">
        <v>-0.63700000000000001</v>
      </c>
      <c r="I65" s="86">
        <v>2.621</v>
      </c>
      <c r="J65" s="86">
        <v>8.14</v>
      </c>
      <c r="K65" s="86">
        <f t="shared" si="3"/>
        <v>5.456999999999999</v>
      </c>
      <c r="L65" s="87">
        <v>15.581</v>
      </c>
      <c r="M65" s="86">
        <v>1.4510000000000001</v>
      </c>
      <c r="N65" s="86">
        <v>-6.0670000000000002</v>
      </c>
      <c r="O65" s="86">
        <v>-10</v>
      </c>
      <c r="P65" s="135">
        <v>-33</v>
      </c>
      <c r="Q65" s="138">
        <v>-47.6</v>
      </c>
      <c r="R65" s="135">
        <v>-18.3</v>
      </c>
      <c r="S65" s="135">
        <v>-0.2</v>
      </c>
      <c r="T65" s="138">
        <v>-18.5</v>
      </c>
    </row>
    <row r="66" spans="1:20" ht="13" x14ac:dyDescent="0.25">
      <c r="B66" s="149" t="s">
        <v>128</v>
      </c>
      <c r="C66" s="131">
        <f>SUM(C64:C65)</f>
        <v>13.567999999999998</v>
      </c>
      <c r="D66" s="131">
        <f>SUM(D64:D65)</f>
        <v>-13.203000000000001</v>
      </c>
      <c r="E66" s="131">
        <f>SUM(E64:E65)</f>
        <v>-11.263</v>
      </c>
      <c r="F66" s="131">
        <f t="shared" si="2"/>
        <v>1.6150000000000038</v>
      </c>
      <c r="G66" s="179">
        <f>SUM(G64:G65)</f>
        <v>-9.2829999999999995</v>
      </c>
      <c r="H66" s="131">
        <f>SUM(H64:H65)+0.1</f>
        <v>-1.1520000000000101</v>
      </c>
      <c r="I66" s="131">
        <f>SUM(I64:I65)</f>
        <v>-5.9450000000000003</v>
      </c>
      <c r="J66" s="131">
        <f>SUM(J64:J65)</f>
        <v>-14.114999999999998</v>
      </c>
      <c r="K66" s="131">
        <f t="shared" si="3"/>
        <v>2.0300000000000118</v>
      </c>
      <c r="L66" s="179">
        <f>SUM(L64:L65)+0.1</f>
        <v>-19.181999999999999</v>
      </c>
      <c r="M66" s="131">
        <f>SUM(M64:M65)</f>
        <v>-1.0570000000000004</v>
      </c>
      <c r="N66" s="131">
        <f>SUM(N64:N65)</f>
        <v>13.352</v>
      </c>
      <c r="O66" s="131">
        <v>20.2</v>
      </c>
      <c r="P66" s="177">
        <v>42</v>
      </c>
      <c r="Q66" s="178">
        <v>74.400000000000006</v>
      </c>
      <c r="R66" s="177">
        <v>20.6</v>
      </c>
      <c r="S66" s="177">
        <v>-0.7</v>
      </c>
      <c r="T66" s="178">
        <v>19.899999999999999</v>
      </c>
    </row>
    <row r="67" spans="1:20" ht="15" x14ac:dyDescent="0.25">
      <c r="A67" s="132">
        <v>43</v>
      </c>
      <c r="B67" s="119" t="s">
        <v>129</v>
      </c>
      <c r="C67" s="180">
        <v>37.4</v>
      </c>
      <c r="D67" s="180">
        <v>12</v>
      </c>
      <c r="E67" s="180">
        <v>22.5</v>
      </c>
      <c r="F67" s="180">
        <v>26.9</v>
      </c>
      <c r="G67" s="180">
        <v>98.6</v>
      </c>
      <c r="H67" s="180">
        <v>20.5</v>
      </c>
      <c r="I67" s="180">
        <v>21.1</v>
      </c>
      <c r="J67" s="180">
        <v>10.7</v>
      </c>
      <c r="K67" s="180">
        <v>51.7</v>
      </c>
      <c r="L67" s="180">
        <v>104</v>
      </c>
      <c r="M67" s="180">
        <v>48.1</v>
      </c>
      <c r="N67" s="180">
        <v>61.5</v>
      </c>
      <c r="O67" s="180">
        <v>84.4</v>
      </c>
      <c r="P67" s="180">
        <v>119.7</v>
      </c>
      <c r="Q67" s="180">
        <v>313.7</v>
      </c>
      <c r="R67" s="180">
        <v>92.4</v>
      </c>
      <c r="S67" s="180">
        <v>57.5</v>
      </c>
      <c r="T67" s="180">
        <v>149.9</v>
      </c>
    </row>
    <row r="68" spans="1:20" ht="13" x14ac:dyDescent="0.25">
      <c r="B68" s="181" t="s">
        <v>130</v>
      </c>
      <c r="C68" s="182">
        <v>23.245999999999999</v>
      </c>
      <c r="D68" s="182">
        <v>19.963000000000001</v>
      </c>
      <c r="E68" s="182">
        <v>25.777000000000001</v>
      </c>
      <c r="F68" s="182">
        <f>G68-SUM(C68:E68)</f>
        <v>42.370999999999995</v>
      </c>
      <c r="G68" s="179">
        <v>111.357</v>
      </c>
      <c r="H68" s="182">
        <v>25.922000000000001</v>
      </c>
      <c r="I68" s="182">
        <v>60.89</v>
      </c>
      <c r="J68" s="182">
        <v>76.963999999999999</v>
      </c>
      <c r="K68" s="182">
        <f>L68-SUM(H68:J68)</f>
        <v>51.500999999999976</v>
      </c>
      <c r="L68" s="179">
        <v>215.27699999999999</v>
      </c>
      <c r="M68" s="182">
        <v>36.353999999999999</v>
      </c>
      <c r="N68" s="182">
        <v>52.575000000000003</v>
      </c>
      <c r="O68" s="177">
        <v>59.5</v>
      </c>
      <c r="P68" s="177">
        <v>79.599999999999994</v>
      </c>
      <c r="Q68" s="178">
        <v>228.1</v>
      </c>
      <c r="R68" s="177">
        <v>43.3</v>
      </c>
      <c r="S68" s="177">
        <v>36.200000000000003</v>
      </c>
      <c r="T68" s="178">
        <v>79.5</v>
      </c>
    </row>
    <row r="69" spans="1:20" ht="15" x14ac:dyDescent="0.25">
      <c r="B69" s="183" t="s">
        <v>131</v>
      </c>
      <c r="C69" s="184"/>
      <c r="D69" s="184"/>
      <c r="E69" s="184"/>
      <c r="F69" s="184"/>
      <c r="G69" s="184"/>
      <c r="H69" s="184"/>
      <c r="I69" s="184"/>
      <c r="J69" s="184"/>
      <c r="K69" s="184"/>
      <c r="L69" s="184"/>
      <c r="M69" s="184"/>
      <c r="N69" s="184"/>
      <c r="O69" s="184"/>
      <c r="P69" s="184"/>
      <c r="Q69" s="184"/>
      <c r="R69" s="184"/>
      <c r="S69" s="184"/>
      <c r="T69" s="184"/>
    </row>
    <row r="70" spans="1:20" x14ac:dyDescent="0.25">
      <c r="A70" s="17">
        <v>26</v>
      </c>
      <c r="B70" s="26" t="s">
        <v>132</v>
      </c>
      <c r="C70" s="86">
        <v>18.600000000000001</v>
      </c>
      <c r="D70" s="86">
        <v>15.9</v>
      </c>
      <c r="E70" s="86">
        <v>19.8</v>
      </c>
      <c r="F70" s="86">
        <v>23.4</v>
      </c>
      <c r="G70" s="87">
        <v>77.7</v>
      </c>
      <c r="H70" s="86">
        <v>17.3</v>
      </c>
      <c r="I70" s="86">
        <v>17.8</v>
      </c>
      <c r="J70" s="86">
        <v>19.2</v>
      </c>
      <c r="K70" s="86">
        <v>19.600000000000001</v>
      </c>
      <c r="L70" s="87">
        <v>73.900000000000006</v>
      </c>
      <c r="M70" s="86">
        <v>21.7</v>
      </c>
      <c r="N70" s="86">
        <v>26.8</v>
      </c>
      <c r="O70" s="86">
        <v>32.299999999999997</v>
      </c>
      <c r="P70" s="86">
        <v>32.6</v>
      </c>
      <c r="Q70" s="87">
        <v>113.3</v>
      </c>
      <c r="R70" s="86">
        <v>17.2</v>
      </c>
      <c r="S70" s="86">
        <v>10.1</v>
      </c>
      <c r="T70" s="87">
        <v>27.3</v>
      </c>
    </row>
    <row r="71" spans="1:20" x14ac:dyDescent="0.25">
      <c r="A71" s="17">
        <v>27</v>
      </c>
      <c r="B71" s="26" t="s">
        <v>133</v>
      </c>
      <c r="C71" s="86">
        <v>3.4</v>
      </c>
      <c r="D71" s="86">
        <v>4.0999999999999996</v>
      </c>
      <c r="E71" s="86">
        <v>6</v>
      </c>
      <c r="F71" s="86">
        <v>19</v>
      </c>
      <c r="G71" s="87">
        <v>32.5</v>
      </c>
      <c r="H71" s="86">
        <v>7.8</v>
      </c>
      <c r="I71" s="86">
        <v>13.5</v>
      </c>
      <c r="J71" s="86">
        <v>19.5</v>
      </c>
      <c r="K71" s="86">
        <v>30.7</v>
      </c>
      <c r="L71" s="87">
        <v>71.5</v>
      </c>
      <c r="M71" s="86">
        <v>11.7</v>
      </c>
      <c r="N71" s="86">
        <v>16.899999999999999</v>
      </c>
      <c r="O71" s="86">
        <v>24.3</v>
      </c>
      <c r="P71" s="86">
        <v>40.1</v>
      </c>
      <c r="Q71" s="87">
        <v>93.1</v>
      </c>
      <c r="R71" s="86">
        <v>18.7</v>
      </c>
      <c r="S71" s="86">
        <v>20.9</v>
      </c>
      <c r="T71" s="87">
        <v>39.5</v>
      </c>
    </row>
    <row r="72" spans="1:20" x14ac:dyDescent="0.25">
      <c r="A72" s="17">
        <v>28</v>
      </c>
      <c r="B72" s="26" t="s">
        <v>134</v>
      </c>
      <c r="C72" s="86">
        <v>0</v>
      </c>
      <c r="D72" s="86">
        <v>0</v>
      </c>
      <c r="E72" s="86">
        <v>0</v>
      </c>
      <c r="F72" s="86">
        <v>0</v>
      </c>
      <c r="G72" s="87">
        <v>0</v>
      </c>
      <c r="H72" s="86">
        <v>0</v>
      </c>
      <c r="I72" s="86">
        <v>0</v>
      </c>
      <c r="J72" s="86">
        <v>0</v>
      </c>
      <c r="K72" s="86">
        <v>0</v>
      </c>
      <c r="L72" s="87">
        <v>0</v>
      </c>
      <c r="M72" s="86">
        <v>0</v>
      </c>
      <c r="N72" s="86">
        <v>0</v>
      </c>
      <c r="O72" s="86">
        <v>0</v>
      </c>
      <c r="P72" s="86">
        <v>4.4000000000000004</v>
      </c>
      <c r="Q72" s="87">
        <v>4.4000000000000004</v>
      </c>
      <c r="R72" s="86">
        <v>2.6</v>
      </c>
      <c r="S72" s="86">
        <v>2.2000000000000002</v>
      </c>
      <c r="T72" s="87">
        <v>4.9000000000000004</v>
      </c>
    </row>
    <row r="73" spans="1:20" x14ac:dyDescent="0.25">
      <c r="A73" s="17">
        <v>29</v>
      </c>
      <c r="B73" s="26" t="s">
        <v>135</v>
      </c>
      <c r="C73" s="86">
        <v>1.2</v>
      </c>
      <c r="D73" s="86">
        <v>0</v>
      </c>
      <c r="E73" s="86">
        <v>0</v>
      </c>
      <c r="F73" s="86">
        <v>0</v>
      </c>
      <c r="G73" s="87">
        <v>1.2</v>
      </c>
      <c r="H73" s="86">
        <v>0</v>
      </c>
      <c r="I73" s="86">
        <v>29</v>
      </c>
      <c r="J73" s="86">
        <v>38.299999999999997</v>
      </c>
      <c r="K73" s="86">
        <v>0</v>
      </c>
      <c r="L73" s="87">
        <v>67.3</v>
      </c>
      <c r="M73" s="86">
        <v>1</v>
      </c>
      <c r="N73" s="86">
        <v>6</v>
      </c>
      <c r="O73" s="86">
        <v>0</v>
      </c>
      <c r="P73" s="86">
        <v>0.2</v>
      </c>
      <c r="Q73" s="87">
        <v>7.2</v>
      </c>
      <c r="R73" s="86">
        <v>1.9</v>
      </c>
      <c r="S73" s="86">
        <v>0</v>
      </c>
      <c r="T73" s="87">
        <v>1.9</v>
      </c>
    </row>
    <row r="74" spans="1:20" x14ac:dyDescent="0.25">
      <c r="A74" s="17">
        <v>30</v>
      </c>
      <c r="B74" s="26" t="s">
        <v>136</v>
      </c>
      <c r="C74" s="86">
        <v>0</v>
      </c>
      <c r="D74" s="86">
        <v>0</v>
      </c>
      <c r="E74" s="86">
        <v>0</v>
      </c>
      <c r="F74" s="86">
        <v>0</v>
      </c>
      <c r="G74" s="87">
        <v>0</v>
      </c>
      <c r="H74" s="86">
        <v>0.8</v>
      </c>
      <c r="I74" s="86">
        <v>0.6</v>
      </c>
      <c r="J74" s="86">
        <v>0</v>
      </c>
      <c r="K74" s="86">
        <v>1.2</v>
      </c>
      <c r="L74" s="87">
        <v>2.6</v>
      </c>
      <c r="M74" s="86">
        <v>2</v>
      </c>
      <c r="N74" s="86">
        <v>2.9</v>
      </c>
      <c r="O74" s="86">
        <v>2.9</v>
      </c>
      <c r="P74" s="86">
        <v>2.2999999999999998</v>
      </c>
      <c r="Q74" s="87">
        <v>10.1</v>
      </c>
      <c r="R74" s="86">
        <v>2.9</v>
      </c>
      <c r="S74" s="86">
        <v>3</v>
      </c>
      <c r="T74" s="87">
        <v>5.9</v>
      </c>
    </row>
    <row r="75" spans="1:20" ht="13" x14ac:dyDescent="0.25">
      <c r="B75" s="160" t="s">
        <v>137</v>
      </c>
      <c r="C75" s="185">
        <v>23.2</v>
      </c>
      <c r="D75" s="185">
        <v>20</v>
      </c>
      <c r="E75" s="185">
        <v>25.8</v>
      </c>
      <c r="F75" s="185">
        <v>42.4</v>
      </c>
      <c r="G75" s="185">
        <v>111.4</v>
      </c>
      <c r="H75" s="185">
        <v>25.9</v>
      </c>
      <c r="I75" s="185">
        <v>60.9</v>
      </c>
      <c r="J75" s="185">
        <v>77</v>
      </c>
      <c r="K75" s="185">
        <v>51.5</v>
      </c>
      <c r="L75" s="185">
        <v>215.3</v>
      </c>
      <c r="M75" s="185">
        <f>SUM(M70:M74)</f>
        <v>36.4</v>
      </c>
      <c r="N75" s="185">
        <v>52.6</v>
      </c>
      <c r="O75" s="185">
        <v>59.5</v>
      </c>
      <c r="P75" s="185">
        <v>79.599999999999994</v>
      </c>
      <c r="Q75" s="185">
        <v>228.1</v>
      </c>
      <c r="R75" s="185">
        <v>43.3</v>
      </c>
      <c r="S75" s="185">
        <v>36.200000000000003</v>
      </c>
      <c r="T75" s="185">
        <v>79.5</v>
      </c>
    </row>
    <row r="76" spans="1:20" x14ac:dyDescent="0.25">
      <c r="C76" s="70"/>
      <c r="D76" s="70"/>
      <c r="E76" s="70"/>
      <c r="F76" s="70"/>
      <c r="G76" s="70"/>
      <c r="H76" s="70"/>
      <c r="I76" s="70"/>
      <c r="J76" s="70"/>
      <c r="K76" s="73"/>
      <c r="L76" s="73"/>
      <c r="M76" s="73"/>
      <c r="N76" s="73"/>
      <c r="O76" s="70"/>
      <c r="P76" s="73"/>
      <c r="Q76" s="73"/>
    </row>
    <row r="77" spans="1:20" ht="27" x14ac:dyDescent="0.25">
      <c r="B77" s="70" t="s">
        <v>59</v>
      </c>
      <c r="C77" s="70"/>
      <c r="D77" s="70"/>
      <c r="E77" s="70"/>
      <c r="F77" s="70"/>
      <c r="G77" s="70"/>
      <c r="H77" s="70"/>
      <c r="I77" s="70"/>
      <c r="J77" s="70"/>
      <c r="K77" s="73"/>
      <c r="L77" s="73"/>
      <c r="M77" s="73"/>
      <c r="N77" s="73"/>
      <c r="O77" s="70"/>
      <c r="P77" s="73"/>
      <c r="Q77" s="73"/>
    </row>
    <row r="78" spans="1:20" ht="27" x14ac:dyDescent="0.25">
      <c r="B78" s="70" t="s">
        <v>149</v>
      </c>
      <c r="C78" s="70"/>
      <c r="D78" s="70"/>
      <c r="E78" s="70"/>
      <c r="F78" s="70"/>
      <c r="G78" s="70"/>
      <c r="H78" s="70"/>
      <c r="I78" s="70"/>
      <c r="J78" s="70"/>
      <c r="K78" s="73"/>
      <c r="L78" s="73"/>
      <c r="M78" s="73"/>
      <c r="N78" s="73"/>
      <c r="O78" s="70"/>
      <c r="P78" s="73"/>
      <c r="Q78" s="73"/>
    </row>
    <row r="79" spans="1:20" x14ac:dyDescent="0.25">
      <c r="C79" s="73"/>
      <c r="D79" s="73"/>
      <c r="E79" s="73"/>
      <c r="F79" s="73"/>
      <c r="G79" s="73"/>
      <c r="H79" s="73"/>
      <c r="I79" s="74"/>
      <c r="J79" s="73"/>
      <c r="K79" s="73"/>
      <c r="L79" s="73"/>
      <c r="M79" s="73"/>
      <c r="N79" s="73"/>
      <c r="O79" s="73"/>
      <c r="P79" s="73"/>
      <c r="Q79" s="73"/>
    </row>
    <row r="80" spans="1:20" x14ac:dyDescent="0.25">
      <c r="C80" s="73"/>
      <c r="D80" s="73"/>
      <c r="E80" s="73"/>
      <c r="F80" s="73"/>
      <c r="G80" s="73"/>
      <c r="H80" s="73"/>
      <c r="I80" s="74"/>
      <c r="J80" s="73"/>
      <c r="K80" s="73"/>
      <c r="L80" s="73"/>
      <c r="M80" s="73"/>
      <c r="N80" s="73"/>
      <c r="O80" s="73"/>
      <c r="P80" s="73"/>
      <c r="Q80" s="73"/>
    </row>
    <row r="81" spans="3:17" x14ac:dyDescent="0.25">
      <c r="C81" s="73"/>
      <c r="D81" s="73"/>
      <c r="E81" s="73"/>
      <c r="F81" s="73"/>
      <c r="G81" s="73"/>
      <c r="H81" s="73"/>
      <c r="I81" s="73"/>
      <c r="J81" s="73"/>
      <c r="K81" s="73"/>
      <c r="L81" s="73"/>
      <c r="M81" s="73"/>
      <c r="N81" s="73"/>
      <c r="O81" s="73"/>
      <c r="P81" s="73"/>
      <c r="Q81" s="73"/>
    </row>
    <row r="82" spans="3:17" x14ac:dyDescent="0.25">
      <c r="C82" s="73"/>
      <c r="D82" s="73"/>
      <c r="E82" s="73"/>
      <c r="F82" s="73"/>
      <c r="G82" s="73"/>
      <c r="H82" s="73"/>
      <c r="I82" s="73"/>
      <c r="J82" s="73"/>
      <c r="K82" s="73"/>
      <c r="L82" s="73"/>
      <c r="M82" s="73"/>
      <c r="N82" s="73"/>
      <c r="O82" s="73"/>
      <c r="P82" s="73"/>
      <c r="Q82" s="73"/>
    </row>
  </sheetData>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80"/>
  <sheetViews>
    <sheetView workbookViewId="0">
      <pane xSplit="2" ySplit="5" topLeftCell="I61" activePane="bottomRight" state="frozen"/>
      <selection pane="topRight"/>
      <selection pane="bottomLeft"/>
      <selection pane="bottomRight" activeCell="T26" sqref="T26"/>
    </sheetView>
  </sheetViews>
  <sheetFormatPr defaultColWidth="13.08984375" defaultRowHeight="12.5" x14ac:dyDescent="0.25"/>
  <cols>
    <col min="1" max="1" width="5.36328125" customWidth="1"/>
    <col min="2" max="2" width="42.81640625" customWidth="1"/>
    <col min="3" max="12" width="9.7265625" customWidth="1"/>
    <col min="13" max="20" width="8.6328125" customWidth="1"/>
  </cols>
  <sheetData>
    <row r="1" spans="1:20" ht="36.65" customHeight="1" x14ac:dyDescent="0.25">
      <c r="B1" s="15"/>
      <c r="C1" s="73"/>
      <c r="D1" s="73"/>
      <c r="E1" s="73"/>
      <c r="F1" s="73"/>
      <c r="G1" s="73"/>
      <c r="H1" s="73"/>
      <c r="I1" s="74"/>
      <c r="J1" s="73"/>
      <c r="K1" s="73"/>
      <c r="L1" s="73"/>
      <c r="M1" s="73"/>
      <c r="N1" s="73"/>
      <c r="O1" s="73"/>
      <c r="P1" s="73"/>
      <c r="Q1" s="73"/>
    </row>
    <row r="2" spans="1:20" x14ac:dyDescent="0.25">
      <c r="C2" s="73"/>
      <c r="D2" s="73"/>
      <c r="E2" s="73"/>
      <c r="F2" s="73"/>
      <c r="G2" s="73"/>
      <c r="H2" s="73"/>
      <c r="I2" s="74"/>
      <c r="J2" s="73"/>
      <c r="K2" s="73"/>
      <c r="L2" s="73"/>
      <c r="M2" s="73"/>
      <c r="N2" s="73"/>
      <c r="O2" s="73"/>
      <c r="P2" s="73"/>
      <c r="Q2" s="73"/>
    </row>
    <row r="3" spans="1:20" ht="18" x14ac:dyDescent="0.25">
      <c r="B3" s="16" t="s">
        <v>150</v>
      </c>
      <c r="C3" s="73"/>
      <c r="D3" s="73"/>
      <c r="E3" s="73"/>
      <c r="F3" s="73"/>
      <c r="G3" s="73"/>
      <c r="H3" s="73"/>
      <c r="I3" s="74"/>
      <c r="J3" s="73"/>
      <c r="K3" s="73"/>
      <c r="L3" s="73"/>
      <c r="M3" s="73"/>
      <c r="N3" s="73"/>
      <c r="O3" s="73"/>
      <c r="P3" s="73"/>
      <c r="Q3" s="73"/>
    </row>
    <row r="4" spans="1:20" x14ac:dyDescent="0.25">
      <c r="C4" s="73"/>
      <c r="D4" s="73"/>
      <c r="E4" s="73"/>
      <c r="F4" s="73"/>
      <c r="G4" s="73"/>
      <c r="H4" s="73"/>
      <c r="I4" s="74"/>
      <c r="J4" s="73"/>
      <c r="K4" s="73"/>
      <c r="L4" s="73"/>
      <c r="M4" s="73"/>
      <c r="N4" s="73"/>
      <c r="O4" s="73"/>
      <c r="P4" s="73"/>
      <c r="Q4" s="73"/>
    </row>
    <row r="5" spans="1:20" ht="26" x14ac:dyDescent="0.25">
      <c r="B5" s="186"/>
      <c r="C5" s="111" t="s">
        <v>13</v>
      </c>
      <c r="D5" s="111" t="s">
        <v>14</v>
      </c>
      <c r="E5" s="111" t="s">
        <v>15</v>
      </c>
      <c r="F5" s="111" t="s">
        <v>16</v>
      </c>
      <c r="G5" s="112">
        <v>2023</v>
      </c>
      <c r="H5" s="111" t="s">
        <v>17</v>
      </c>
      <c r="I5" s="111" t="s">
        <v>18</v>
      </c>
      <c r="J5" s="111" t="s">
        <v>19</v>
      </c>
      <c r="K5" s="111" t="s">
        <v>20</v>
      </c>
      <c r="L5" s="112">
        <v>2024</v>
      </c>
      <c r="M5" s="111" t="s">
        <v>21</v>
      </c>
      <c r="N5" s="111" t="s">
        <v>22</v>
      </c>
      <c r="O5" s="111" t="s">
        <v>23</v>
      </c>
      <c r="P5" s="111" t="s">
        <v>24</v>
      </c>
      <c r="Q5" s="112">
        <v>2025</v>
      </c>
      <c r="R5" s="111" t="s">
        <v>25</v>
      </c>
      <c r="S5" s="111" t="s">
        <v>26</v>
      </c>
      <c r="T5" s="111" t="s">
        <v>27</v>
      </c>
    </row>
    <row r="6" spans="1:20" ht="13" x14ac:dyDescent="0.25">
      <c r="A6" s="113">
        <v>29</v>
      </c>
      <c r="B6" s="99" t="s">
        <v>141</v>
      </c>
      <c r="C6" s="82"/>
      <c r="D6" s="82"/>
      <c r="E6" s="82"/>
      <c r="F6" s="82"/>
      <c r="G6" s="83"/>
      <c r="H6" s="82"/>
      <c r="I6" s="82"/>
      <c r="J6" s="82"/>
      <c r="K6" s="82"/>
      <c r="L6" s="83"/>
      <c r="M6" s="82"/>
      <c r="N6" s="82"/>
      <c r="O6" s="82"/>
      <c r="P6" s="79"/>
      <c r="Q6" s="83"/>
      <c r="R6" s="79"/>
      <c r="T6" s="80"/>
    </row>
    <row r="7" spans="1:20" x14ac:dyDescent="0.25">
      <c r="B7" s="26" t="s">
        <v>81</v>
      </c>
      <c r="C7" s="114">
        <v>12246</v>
      </c>
      <c r="D7" s="114">
        <v>11878</v>
      </c>
      <c r="E7" s="114">
        <v>12968</v>
      </c>
      <c r="F7" s="114">
        <v>15286</v>
      </c>
      <c r="G7" s="115">
        <v>52378</v>
      </c>
      <c r="H7" s="114">
        <v>14892</v>
      </c>
      <c r="I7" s="114">
        <v>15245</v>
      </c>
      <c r="J7" s="114">
        <v>13257</v>
      </c>
      <c r="K7" s="114">
        <v>10746</v>
      </c>
      <c r="L7" s="115">
        <v>54140</v>
      </c>
      <c r="M7" s="114">
        <v>10257</v>
      </c>
      <c r="N7" s="114">
        <v>9631</v>
      </c>
      <c r="O7" s="114">
        <v>9637</v>
      </c>
      <c r="P7" s="191">
        <v>10850</v>
      </c>
      <c r="Q7" s="115">
        <v>40374</v>
      </c>
      <c r="R7" s="191">
        <v>10101</v>
      </c>
      <c r="S7" s="191">
        <v>9441</v>
      </c>
      <c r="T7" s="192">
        <v>19542</v>
      </c>
    </row>
    <row r="8" spans="1:20" x14ac:dyDescent="0.25">
      <c r="B8" s="26" t="s">
        <v>82</v>
      </c>
      <c r="C8" s="114">
        <v>595</v>
      </c>
      <c r="D8" s="114">
        <v>813</v>
      </c>
      <c r="E8" s="114">
        <v>657</v>
      </c>
      <c r="F8" s="114">
        <v>647</v>
      </c>
      <c r="G8" s="115">
        <v>2712</v>
      </c>
      <c r="H8" s="114">
        <v>780</v>
      </c>
      <c r="I8" s="114">
        <v>749</v>
      </c>
      <c r="J8" s="114">
        <v>723</v>
      </c>
      <c r="K8" s="114">
        <v>880</v>
      </c>
      <c r="L8" s="115">
        <v>3132</v>
      </c>
      <c r="M8" s="114">
        <v>629</v>
      </c>
      <c r="N8" s="114">
        <v>494</v>
      </c>
      <c r="O8" s="114">
        <v>312</v>
      </c>
      <c r="P8" s="154">
        <v>573</v>
      </c>
      <c r="Q8" s="115">
        <v>2007</v>
      </c>
      <c r="R8" s="154">
        <v>610</v>
      </c>
      <c r="S8" s="154">
        <v>606</v>
      </c>
      <c r="T8" s="155">
        <v>1216</v>
      </c>
    </row>
    <row r="9" spans="1:20" ht="13" x14ac:dyDescent="0.25">
      <c r="B9" s="160" t="s">
        <v>83</v>
      </c>
      <c r="C9" s="187">
        <v>12841</v>
      </c>
      <c r="D9" s="187">
        <v>12691</v>
      </c>
      <c r="E9" s="187">
        <v>13625</v>
      </c>
      <c r="F9" s="187">
        <v>15933</v>
      </c>
      <c r="G9" s="187">
        <v>55090</v>
      </c>
      <c r="H9" s="187">
        <v>15672</v>
      </c>
      <c r="I9" s="187">
        <v>15994</v>
      </c>
      <c r="J9" s="187">
        <v>13980</v>
      </c>
      <c r="K9" s="187">
        <v>11626</v>
      </c>
      <c r="L9" s="187">
        <v>57272</v>
      </c>
      <c r="M9" s="187">
        <v>10886</v>
      </c>
      <c r="N9" s="187">
        <v>10125</v>
      </c>
      <c r="O9" s="187">
        <v>9949</v>
      </c>
      <c r="P9" s="187">
        <v>11423</v>
      </c>
      <c r="Q9" s="187">
        <v>42382</v>
      </c>
      <c r="R9" s="187">
        <v>10711</v>
      </c>
      <c r="S9" s="187">
        <v>10047</v>
      </c>
      <c r="T9" s="187">
        <v>20758</v>
      </c>
    </row>
    <row r="10" spans="1:20" ht="13" x14ac:dyDescent="0.25">
      <c r="C10" s="79"/>
      <c r="D10" s="79"/>
      <c r="E10" s="79"/>
      <c r="F10" s="79"/>
      <c r="G10" s="80"/>
      <c r="H10" s="79"/>
      <c r="I10" s="79"/>
      <c r="J10" s="79"/>
      <c r="K10" s="79"/>
      <c r="L10" s="80"/>
      <c r="M10" s="79"/>
      <c r="N10" s="79"/>
      <c r="O10" s="79"/>
      <c r="P10" s="79"/>
      <c r="Q10" s="80"/>
      <c r="R10" s="79"/>
      <c r="T10" s="80"/>
    </row>
    <row r="11" spans="1:20" ht="13" x14ac:dyDescent="0.25">
      <c r="B11" s="99" t="s">
        <v>85</v>
      </c>
      <c r="C11" s="94"/>
      <c r="D11" s="94"/>
      <c r="E11" s="94"/>
      <c r="F11" s="94"/>
      <c r="G11" s="95"/>
      <c r="H11" s="94"/>
      <c r="I11" s="94"/>
      <c r="J11" s="94"/>
      <c r="K11" s="94"/>
      <c r="L11" s="95"/>
      <c r="M11" s="94"/>
      <c r="N11" s="94"/>
      <c r="O11" s="94"/>
      <c r="P11" s="48"/>
      <c r="Q11" s="93"/>
      <c r="R11" s="48"/>
      <c r="T11" s="93"/>
    </row>
    <row r="12" spans="1:20" x14ac:dyDescent="0.25">
      <c r="B12" s="26" t="s">
        <v>86</v>
      </c>
      <c r="C12" s="124">
        <v>3197</v>
      </c>
      <c r="D12" s="124">
        <v>3239</v>
      </c>
      <c r="E12" s="124">
        <v>4428</v>
      </c>
      <c r="F12" s="124">
        <v>4930</v>
      </c>
      <c r="G12" s="125">
        <v>15794</v>
      </c>
      <c r="H12" s="124">
        <v>2770</v>
      </c>
      <c r="I12" s="124">
        <v>3368</v>
      </c>
      <c r="J12" s="124">
        <v>3442</v>
      </c>
      <c r="K12" s="124">
        <v>3131</v>
      </c>
      <c r="L12" s="125">
        <v>12711</v>
      </c>
      <c r="M12" s="124">
        <v>4284</v>
      </c>
      <c r="N12" s="124">
        <v>5559</v>
      </c>
      <c r="O12" s="124">
        <v>7444</v>
      </c>
      <c r="P12" s="191">
        <v>8555</v>
      </c>
      <c r="Q12" s="192">
        <v>25842</v>
      </c>
      <c r="R12" s="191">
        <v>9168</v>
      </c>
      <c r="S12" s="191">
        <v>8360</v>
      </c>
      <c r="T12" s="192">
        <v>17528</v>
      </c>
    </row>
    <row r="13" spans="1:20" x14ac:dyDescent="0.25">
      <c r="B13" s="26" t="s">
        <v>87</v>
      </c>
      <c r="C13" s="124">
        <v>4419</v>
      </c>
      <c r="D13" s="124">
        <v>3887</v>
      </c>
      <c r="E13" s="124">
        <v>3733</v>
      </c>
      <c r="F13" s="124">
        <v>4191</v>
      </c>
      <c r="G13" s="125">
        <v>16230</v>
      </c>
      <c r="H13" s="124">
        <v>4616</v>
      </c>
      <c r="I13" s="124">
        <v>5257</v>
      </c>
      <c r="J13" s="124">
        <v>3981</v>
      </c>
      <c r="K13" s="124">
        <v>3935</v>
      </c>
      <c r="L13" s="125">
        <v>17789</v>
      </c>
      <c r="M13" s="124">
        <v>4311.1490700000004</v>
      </c>
      <c r="N13" s="124">
        <v>3969</v>
      </c>
      <c r="O13" s="124">
        <v>3874</v>
      </c>
      <c r="P13" s="191">
        <v>3896</v>
      </c>
      <c r="Q13" s="192">
        <v>16050</v>
      </c>
      <c r="R13" s="191">
        <v>3506</v>
      </c>
      <c r="S13" s="191">
        <v>3694</v>
      </c>
      <c r="T13" s="192">
        <v>7200</v>
      </c>
    </row>
    <row r="14" spans="1:20" ht="13" x14ac:dyDescent="0.25">
      <c r="B14" s="126" t="s">
        <v>88</v>
      </c>
      <c r="C14" s="127">
        <v>7616</v>
      </c>
      <c r="D14" s="127">
        <v>7126</v>
      </c>
      <c r="E14" s="127">
        <v>8161</v>
      </c>
      <c r="F14" s="127">
        <v>9121</v>
      </c>
      <c r="G14" s="128">
        <v>32024</v>
      </c>
      <c r="H14" s="127">
        <v>7386</v>
      </c>
      <c r="I14" s="127">
        <v>8625</v>
      </c>
      <c r="J14" s="127">
        <v>7423</v>
      </c>
      <c r="K14" s="127">
        <v>7066</v>
      </c>
      <c r="L14" s="128">
        <v>30500</v>
      </c>
      <c r="M14" s="127">
        <v>8595.1490699999995</v>
      </c>
      <c r="N14" s="127">
        <v>9529</v>
      </c>
      <c r="O14" s="127">
        <v>11318</v>
      </c>
      <c r="P14" s="193">
        <v>12451</v>
      </c>
      <c r="Q14" s="194">
        <v>41892</v>
      </c>
      <c r="R14" s="193">
        <v>12674</v>
      </c>
      <c r="S14" s="193">
        <v>12054</v>
      </c>
      <c r="T14" s="194">
        <v>24728</v>
      </c>
    </row>
    <row r="15" spans="1:20" x14ac:dyDescent="0.25">
      <c r="B15" s="40" t="s">
        <v>89</v>
      </c>
      <c r="C15" s="129">
        <v>0.72</v>
      </c>
      <c r="D15" s="129">
        <v>0.83</v>
      </c>
      <c r="E15" s="129">
        <v>1.1861773372622599</v>
      </c>
      <c r="F15" s="129">
        <v>1.18</v>
      </c>
      <c r="G15" s="130">
        <v>0.97</v>
      </c>
      <c r="H15" s="129">
        <v>0.6</v>
      </c>
      <c r="I15" s="129">
        <v>0.64</v>
      </c>
      <c r="J15" s="129">
        <v>0.86</v>
      </c>
      <c r="K15" s="129">
        <v>0.8</v>
      </c>
      <c r="L15" s="130">
        <v>0.71</v>
      </c>
      <c r="M15" s="129">
        <v>0.99</v>
      </c>
      <c r="N15" s="129">
        <v>1.4</v>
      </c>
      <c r="O15" s="129">
        <v>1.92</v>
      </c>
      <c r="P15" s="195">
        <v>2.2000000000000002</v>
      </c>
      <c r="Q15" s="196">
        <v>1.61</v>
      </c>
      <c r="R15" s="195">
        <v>2.61</v>
      </c>
      <c r="S15" s="195">
        <v>2.2599999999999998</v>
      </c>
      <c r="T15" s="196">
        <v>2.4300000000000002</v>
      </c>
    </row>
    <row r="16" spans="1:20" x14ac:dyDescent="0.25">
      <c r="B16" s="26" t="s">
        <v>142</v>
      </c>
      <c r="C16" s="124">
        <v>1844</v>
      </c>
      <c r="D16" s="124">
        <v>1079</v>
      </c>
      <c r="E16" s="124">
        <v>1697</v>
      </c>
      <c r="F16" s="124">
        <v>1722</v>
      </c>
      <c r="G16" s="125">
        <v>6342</v>
      </c>
      <c r="H16" s="124">
        <v>1075</v>
      </c>
      <c r="I16" s="124">
        <v>583</v>
      </c>
      <c r="J16" s="124">
        <v>1409</v>
      </c>
      <c r="K16" s="124">
        <v>1393</v>
      </c>
      <c r="L16" s="125">
        <v>4459</v>
      </c>
      <c r="M16" s="124">
        <v>1722.9821400000001</v>
      </c>
      <c r="N16" s="124">
        <v>688</v>
      </c>
      <c r="O16" s="124">
        <v>1044</v>
      </c>
      <c r="P16" s="191">
        <v>1214</v>
      </c>
      <c r="Q16" s="192">
        <v>4669</v>
      </c>
      <c r="R16" s="191">
        <v>936</v>
      </c>
      <c r="S16" s="191">
        <v>679</v>
      </c>
      <c r="T16" s="192">
        <v>1615</v>
      </c>
    </row>
    <row r="17" spans="1:20" ht="13" x14ac:dyDescent="0.25">
      <c r="B17" s="126" t="s">
        <v>91</v>
      </c>
      <c r="C17" s="127">
        <v>9460</v>
      </c>
      <c r="D17" s="127">
        <v>8205</v>
      </c>
      <c r="E17" s="127">
        <v>9858</v>
      </c>
      <c r="F17" s="127">
        <v>10843</v>
      </c>
      <c r="G17" s="128">
        <v>38366</v>
      </c>
      <c r="H17" s="127">
        <v>8461</v>
      </c>
      <c r="I17" s="127">
        <v>9207</v>
      </c>
      <c r="J17" s="127">
        <v>8832</v>
      </c>
      <c r="K17" s="127">
        <v>8459</v>
      </c>
      <c r="L17" s="128">
        <v>34959</v>
      </c>
      <c r="M17" s="127">
        <v>10318.13121</v>
      </c>
      <c r="N17" s="127">
        <v>10217</v>
      </c>
      <c r="O17" s="127">
        <v>12362</v>
      </c>
      <c r="P17" s="193">
        <v>13665</v>
      </c>
      <c r="Q17" s="194">
        <v>46561</v>
      </c>
      <c r="R17" s="193">
        <v>13610</v>
      </c>
      <c r="S17" s="193">
        <v>12733</v>
      </c>
      <c r="T17" s="194">
        <v>26343</v>
      </c>
    </row>
    <row r="18" spans="1:20" ht="13" x14ac:dyDescent="0.25">
      <c r="C18" s="79"/>
      <c r="D18" s="79"/>
      <c r="E18" s="79"/>
      <c r="F18" s="79"/>
      <c r="G18" s="80"/>
      <c r="H18" s="79"/>
      <c r="I18" s="79"/>
      <c r="J18" s="79"/>
      <c r="K18" s="79"/>
      <c r="L18" s="80"/>
      <c r="M18" s="79"/>
      <c r="N18" s="79"/>
      <c r="O18" s="79"/>
      <c r="P18" s="79"/>
      <c r="Q18" s="80"/>
      <c r="R18" s="79"/>
      <c r="T18" s="80"/>
    </row>
    <row r="19" spans="1:20" ht="13" x14ac:dyDescent="0.25">
      <c r="B19" s="99" t="s">
        <v>151</v>
      </c>
      <c r="C19" s="94"/>
      <c r="D19" s="94"/>
      <c r="E19" s="94"/>
      <c r="F19" s="94"/>
      <c r="G19" s="95"/>
      <c r="H19" s="94"/>
      <c r="I19" s="94"/>
      <c r="J19" s="94"/>
      <c r="K19" s="94"/>
      <c r="L19" s="95"/>
      <c r="M19" s="94"/>
      <c r="N19" s="94"/>
      <c r="O19" s="94"/>
      <c r="P19" s="48"/>
      <c r="Q19" s="93"/>
      <c r="R19" s="48"/>
      <c r="T19" s="93"/>
    </row>
    <row r="20" spans="1:20" x14ac:dyDescent="0.25">
      <c r="B20" s="26" t="s">
        <v>93</v>
      </c>
      <c r="C20" s="124">
        <v>4699</v>
      </c>
      <c r="D20" s="124">
        <v>4035</v>
      </c>
      <c r="E20" s="124">
        <v>4363</v>
      </c>
      <c r="F20" s="124">
        <v>4888</v>
      </c>
      <c r="G20" s="125">
        <v>17985</v>
      </c>
      <c r="H20" s="124">
        <v>4774</v>
      </c>
      <c r="I20" s="124">
        <v>5043</v>
      </c>
      <c r="J20" s="124">
        <v>4132</v>
      </c>
      <c r="K20" s="124">
        <v>4154</v>
      </c>
      <c r="L20" s="125">
        <v>18103</v>
      </c>
      <c r="M20" s="124">
        <v>4464</v>
      </c>
      <c r="N20" s="124">
        <v>3482</v>
      </c>
      <c r="O20" s="124">
        <v>3221</v>
      </c>
      <c r="P20" s="191">
        <v>3867</v>
      </c>
      <c r="Q20" s="192">
        <v>15033</v>
      </c>
      <c r="R20" s="191">
        <v>3149</v>
      </c>
      <c r="S20" s="191">
        <v>3478</v>
      </c>
      <c r="T20" s="192">
        <v>6627</v>
      </c>
    </row>
    <row r="21" spans="1:20" x14ac:dyDescent="0.25">
      <c r="B21" s="26" t="s">
        <v>94</v>
      </c>
      <c r="C21" s="124">
        <v>52207</v>
      </c>
      <c r="D21" s="124">
        <v>44336</v>
      </c>
      <c r="E21" s="124">
        <v>47426</v>
      </c>
      <c r="F21" s="124">
        <v>53134</v>
      </c>
      <c r="G21" s="125">
        <v>49273</v>
      </c>
      <c r="H21" s="124">
        <v>52458</v>
      </c>
      <c r="I21" s="124">
        <v>55420</v>
      </c>
      <c r="J21" s="124">
        <v>44915</v>
      </c>
      <c r="K21" s="124">
        <v>45148</v>
      </c>
      <c r="L21" s="125">
        <v>49461</v>
      </c>
      <c r="M21" s="124">
        <v>49597</v>
      </c>
      <c r="N21" s="124">
        <v>38268.121648351596</v>
      </c>
      <c r="O21" s="124">
        <v>35006.321793478302</v>
      </c>
      <c r="P21" s="191">
        <v>42028.582304347801</v>
      </c>
      <c r="Q21" s="192">
        <v>41187.347882191803</v>
      </c>
      <c r="R21" s="191">
        <v>34993.665255555599</v>
      </c>
      <c r="S21" s="191">
        <v>38215.796989011003</v>
      </c>
      <c r="T21" s="192">
        <v>36613.632038673997</v>
      </c>
    </row>
    <row r="22" spans="1:20" x14ac:dyDescent="0.25">
      <c r="B22" s="26" t="s">
        <v>100</v>
      </c>
      <c r="C22" s="133">
        <v>0.3</v>
      </c>
      <c r="D22" s="133">
        <v>0.34</v>
      </c>
      <c r="E22" s="133">
        <v>0.34</v>
      </c>
      <c r="F22" s="133">
        <v>0.36</v>
      </c>
      <c r="G22" s="134">
        <v>0.33</v>
      </c>
      <c r="H22" s="133">
        <v>0.36</v>
      </c>
      <c r="I22" s="133">
        <v>0.36</v>
      </c>
      <c r="J22" s="133">
        <v>0.37</v>
      </c>
      <c r="K22" s="133">
        <v>0.3</v>
      </c>
      <c r="L22" s="134">
        <v>0.34</v>
      </c>
      <c r="M22" s="133">
        <v>0.27600000000000002</v>
      </c>
      <c r="N22" s="133">
        <v>0.31290823230794201</v>
      </c>
      <c r="O22" s="133">
        <v>0.33566063144618402</v>
      </c>
      <c r="P22" s="197">
        <v>0.32804590824672702</v>
      </c>
      <c r="Q22" s="198">
        <v>0.31079330381812398</v>
      </c>
      <c r="R22" s="197">
        <v>0.36370415067547102</v>
      </c>
      <c r="S22" s="197">
        <v>0.31556647580594999</v>
      </c>
      <c r="T22" s="198">
        <v>0.33844329629425601</v>
      </c>
    </row>
    <row r="23" spans="1:20" x14ac:dyDescent="0.25">
      <c r="A23" s="132">
        <v>30</v>
      </c>
      <c r="B23" s="26" t="s">
        <v>101</v>
      </c>
      <c r="C23" s="135">
        <v>86.8</v>
      </c>
      <c r="D23" s="135">
        <v>87.4</v>
      </c>
      <c r="E23" s="135">
        <v>87.4</v>
      </c>
      <c r="F23" s="135">
        <v>86.5</v>
      </c>
      <c r="G23" s="138">
        <v>87.2</v>
      </c>
      <c r="H23" s="135">
        <v>87.7</v>
      </c>
      <c r="I23" s="135">
        <v>87.7</v>
      </c>
      <c r="J23" s="135">
        <v>87.4</v>
      </c>
      <c r="K23" s="135">
        <v>86</v>
      </c>
      <c r="L23" s="138">
        <v>87.4</v>
      </c>
      <c r="M23" s="135">
        <v>83.16</v>
      </c>
      <c r="N23" s="135">
        <v>87.336678344365197</v>
      </c>
      <c r="O23" s="135">
        <v>89.117185844151294</v>
      </c>
      <c r="P23" s="199">
        <v>85.537056984132093</v>
      </c>
      <c r="Q23" s="200">
        <v>86.157008441083505</v>
      </c>
      <c r="R23" s="199">
        <v>88.185116676865405</v>
      </c>
      <c r="S23" s="199">
        <v>86.024068190593297</v>
      </c>
      <c r="T23" s="200">
        <v>87.127733538693704</v>
      </c>
    </row>
    <row r="24" spans="1:20" ht="13" x14ac:dyDescent="0.25">
      <c r="B24" s="126"/>
      <c r="C24" s="72"/>
      <c r="D24" s="72"/>
      <c r="E24" s="72"/>
      <c r="F24" s="72"/>
      <c r="G24" s="150"/>
      <c r="H24" s="72"/>
      <c r="I24" s="72"/>
      <c r="J24" s="72"/>
      <c r="K24" s="72"/>
      <c r="L24" s="150"/>
      <c r="M24" s="72"/>
      <c r="N24" s="72"/>
      <c r="O24" s="72"/>
      <c r="P24" s="79"/>
      <c r="Q24" s="80"/>
      <c r="R24" s="79"/>
      <c r="T24" s="80"/>
    </row>
    <row r="25" spans="1:20" x14ac:dyDescent="0.25">
      <c r="A25" s="113">
        <v>35</v>
      </c>
      <c r="B25" s="201" t="s">
        <v>103</v>
      </c>
      <c r="C25" s="191">
        <v>12413</v>
      </c>
      <c r="D25" s="191">
        <v>12276</v>
      </c>
      <c r="E25" s="191">
        <v>13171</v>
      </c>
      <c r="F25" s="191">
        <v>15397</v>
      </c>
      <c r="G25" s="192">
        <v>53257</v>
      </c>
      <c r="H25" s="191">
        <v>15151</v>
      </c>
      <c r="I25" s="191">
        <v>15460</v>
      </c>
      <c r="J25" s="191">
        <v>13516</v>
      </c>
      <c r="K25" s="191">
        <v>11250</v>
      </c>
      <c r="L25" s="192">
        <v>55377</v>
      </c>
      <c r="M25" s="191">
        <v>10526</v>
      </c>
      <c r="N25" s="191">
        <v>9788.0741390530002</v>
      </c>
      <c r="O25" s="191">
        <v>9611.2361413800008</v>
      </c>
      <c r="P25" s="191">
        <v>11043.201657864</v>
      </c>
      <c r="Q25" s="192">
        <v>40967.759899589</v>
      </c>
      <c r="R25" s="191">
        <v>10357.358361478</v>
      </c>
      <c r="S25" s="191">
        <v>9715.7481497429999</v>
      </c>
      <c r="T25" s="192">
        <v>20073.106511221002</v>
      </c>
    </row>
    <row r="26" spans="1:20" ht="15" x14ac:dyDescent="0.25">
      <c r="A26" s="113">
        <v>36</v>
      </c>
      <c r="B26" s="97" t="s">
        <v>106</v>
      </c>
      <c r="C26" s="110">
        <v>3.09</v>
      </c>
      <c r="D26" s="110">
        <v>2.98</v>
      </c>
      <c r="E26" s="110">
        <v>2.83</v>
      </c>
      <c r="F26" s="110">
        <v>2.36</v>
      </c>
      <c r="G26" s="110">
        <v>2.79</v>
      </c>
      <c r="H26" s="110">
        <v>2.5299999999999998</v>
      </c>
      <c r="I26" s="110">
        <v>2.46</v>
      </c>
      <c r="J26" s="110">
        <v>2.93</v>
      </c>
      <c r="K26" s="110">
        <v>3.46</v>
      </c>
      <c r="L26" s="110">
        <v>2.8</v>
      </c>
      <c r="M26" s="110">
        <v>3.84</v>
      </c>
      <c r="N26" s="110">
        <v>3.89</v>
      </c>
      <c r="O26" s="110">
        <v>3.63</v>
      </c>
      <c r="P26" s="110">
        <v>3.53</v>
      </c>
      <c r="Q26" s="110">
        <v>3.72</v>
      </c>
      <c r="R26" s="110">
        <v>3.46</v>
      </c>
      <c r="S26" s="110">
        <v>4.17</v>
      </c>
      <c r="T26" s="110">
        <v>3.8</v>
      </c>
    </row>
    <row r="27" spans="1:20" ht="13" x14ac:dyDescent="0.25">
      <c r="B27" s="162" t="s">
        <v>107</v>
      </c>
      <c r="C27" s="163"/>
      <c r="D27" s="163"/>
      <c r="E27" s="163"/>
      <c r="F27" s="163"/>
      <c r="G27" s="163"/>
      <c r="H27" s="163"/>
      <c r="I27" s="163"/>
      <c r="J27" s="163"/>
      <c r="K27" s="163"/>
      <c r="L27" s="163"/>
      <c r="M27" s="163"/>
      <c r="N27" s="163"/>
      <c r="O27" s="163"/>
      <c r="P27" s="163"/>
      <c r="Q27" s="163"/>
      <c r="R27" s="163"/>
      <c r="S27" s="163"/>
      <c r="T27" s="163"/>
    </row>
    <row r="28" spans="1:20" x14ac:dyDescent="0.25">
      <c r="B28" s="26" t="s">
        <v>108</v>
      </c>
      <c r="C28" s="124">
        <v>12196</v>
      </c>
      <c r="D28" s="124">
        <v>11385</v>
      </c>
      <c r="E28" s="124">
        <v>11736</v>
      </c>
      <c r="F28" s="124">
        <v>15013</v>
      </c>
      <c r="G28" s="125">
        <v>50330</v>
      </c>
      <c r="H28" s="124">
        <v>13818</v>
      </c>
      <c r="I28" s="124">
        <v>15198</v>
      </c>
      <c r="J28" s="124">
        <v>12750</v>
      </c>
      <c r="K28" s="124">
        <v>10404</v>
      </c>
      <c r="L28" s="125">
        <v>52170</v>
      </c>
      <c r="M28" s="124">
        <v>9344</v>
      </c>
      <c r="N28" s="124">
        <v>9901</v>
      </c>
      <c r="O28" s="124">
        <v>9013</v>
      </c>
      <c r="P28" s="164">
        <v>10130</v>
      </c>
      <c r="Q28" s="167">
        <v>38388</v>
      </c>
      <c r="R28" s="164">
        <v>9765</v>
      </c>
      <c r="S28" s="164">
        <v>9242</v>
      </c>
      <c r="T28" s="167">
        <v>19007</v>
      </c>
    </row>
    <row r="29" spans="1:20" x14ac:dyDescent="0.25">
      <c r="B29" s="26" t="s">
        <v>82</v>
      </c>
      <c r="C29" s="124">
        <v>603</v>
      </c>
      <c r="D29" s="124">
        <v>683</v>
      </c>
      <c r="E29" s="124">
        <v>824</v>
      </c>
      <c r="F29" s="124">
        <v>644</v>
      </c>
      <c r="G29" s="125">
        <v>2753</v>
      </c>
      <c r="H29" s="124">
        <v>904</v>
      </c>
      <c r="I29" s="124">
        <v>823</v>
      </c>
      <c r="J29" s="124">
        <v>723</v>
      </c>
      <c r="K29" s="124">
        <v>824</v>
      </c>
      <c r="L29" s="125">
        <v>3033</v>
      </c>
      <c r="M29" s="124">
        <v>723</v>
      </c>
      <c r="N29" s="124">
        <v>482</v>
      </c>
      <c r="O29" s="124">
        <v>381</v>
      </c>
      <c r="P29" s="164">
        <v>583</v>
      </c>
      <c r="Q29" s="167">
        <v>2169</v>
      </c>
      <c r="R29" s="164">
        <v>584</v>
      </c>
      <c r="S29" s="164">
        <v>563</v>
      </c>
      <c r="T29" s="167">
        <v>1147</v>
      </c>
    </row>
    <row r="30" spans="1:20" x14ac:dyDescent="0.25">
      <c r="B30" s="26" t="s">
        <v>84</v>
      </c>
      <c r="C30" s="124">
        <v>389</v>
      </c>
      <c r="D30" s="124">
        <v>537</v>
      </c>
      <c r="E30" s="124">
        <v>3099</v>
      </c>
      <c r="F30" s="124">
        <v>2581</v>
      </c>
      <c r="G30" s="125">
        <v>6606</v>
      </c>
      <c r="H30" s="124">
        <v>-462</v>
      </c>
      <c r="I30" s="124">
        <v>209</v>
      </c>
      <c r="J30" s="124">
        <v>975</v>
      </c>
      <c r="K30" s="124">
        <v>132</v>
      </c>
      <c r="L30" s="125">
        <v>854</v>
      </c>
      <c r="M30" s="124">
        <v>503.50984899999997</v>
      </c>
      <c r="N30" s="124">
        <v>-503.99015100000003</v>
      </c>
      <c r="O30" s="124">
        <v>328.928876</v>
      </c>
      <c r="P30" s="164">
        <v>455.76118300000002</v>
      </c>
      <c r="Q30" s="167">
        <v>784.69990800000005</v>
      </c>
      <c r="R30" s="124">
        <v>-97.941834</v>
      </c>
      <c r="S30" s="124">
        <v>117.941834</v>
      </c>
      <c r="T30" s="167">
        <v>20</v>
      </c>
    </row>
    <row r="31" spans="1:20" x14ac:dyDescent="0.25">
      <c r="B31" s="26" t="s">
        <v>109</v>
      </c>
      <c r="C31" s="124">
        <v>57.637999999999998</v>
      </c>
      <c r="D31" s="124">
        <v>48.816000000000003</v>
      </c>
      <c r="E31" s="124">
        <v>65.459000000000003</v>
      </c>
      <c r="F31" s="124">
        <v>87</v>
      </c>
      <c r="G31" s="125">
        <v>259</v>
      </c>
      <c r="H31" s="124">
        <v>60</v>
      </c>
      <c r="I31" s="124">
        <v>75</v>
      </c>
      <c r="J31" s="124">
        <v>69</v>
      </c>
      <c r="K31" s="124">
        <v>58</v>
      </c>
      <c r="L31" s="125">
        <v>262</v>
      </c>
      <c r="M31" s="124">
        <v>52</v>
      </c>
      <c r="N31" s="124">
        <v>43</v>
      </c>
      <c r="O31" s="124">
        <v>39</v>
      </c>
      <c r="P31" s="164">
        <v>45</v>
      </c>
      <c r="Q31" s="167">
        <v>179</v>
      </c>
      <c r="R31" s="164">
        <v>24</v>
      </c>
      <c r="S31" s="164">
        <v>37</v>
      </c>
      <c r="T31" s="167">
        <v>62</v>
      </c>
    </row>
    <row r="32" spans="1:20" x14ac:dyDescent="0.25">
      <c r="B32" s="38" t="s">
        <v>152</v>
      </c>
      <c r="C32" s="124">
        <v>55</v>
      </c>
      <c r="D32" s="124">
        <v>17</v>
      </c>
      <c r="E32" s="124">
        <v>20</v>
      </c>
      <c r="F32" s="124">
        <v>28</v>
      </c>
      <c r="G32" s="125">
        <v>120</v>
      </c>
      <c r="H32" s="124">
        <v>18</v>
      </c>
      <c r="I32" s="124">
        <v>25</v>
      </c>
      <c r="J32" s="124">
        <v>1</v>
      </c>
      <c r="K32" s="124">
        <v>7</v>
      </c>
      <c r="L32" s="125">
        <v>51</v>
      </c>
      <c r="M32" s="86">
        <v>0</v>
      </c>
      <c r="N32" s="86">
        <v>0</v>
      </c>
      <c r="O32" s="124">
        <v>23</v>
      </c>
      <c r="P32" s="202">
        <v>43</v>
      </c>
      <c r="Q32" s="203">
        <v>66</v>
      </c>
      <c r="R32" s="202">
        <v>9</v>
      </c>
      <c r="S32" s="202">
        <v>15</v>
      </c>
      <c r="T32" s="203">
        <v>24</v>
      </c>
    </row>
    <row r="33" spans="1:20" x14ac:dyDescent="0.25">
      <c r="C33" s="147"/>
      <c r="D33" s="147"/>
      <c r="E33" s="147"/>
      <c r="F33" s="147"/>
      <c r="G33" s="148"/>
      <c r="H33" s="147"/>
      <c r="I33" s="147"/>
      <c r="J33" s="147"/>
      <c r="K33" s="147"/>
      <c r="L33" s="148"/>
      <c r="M33" s="147"/>
      <c r="N33" s="147"/>
      <c r="O33" s="147"/>
      <c r="P33" s="94"/>
      <c r="Q33" s="95"/>
      <c r="R33" s="94"/>
      <c r="T33" s="95"/>
    </row>
    <row r="34" spans="1:20" ht="13" x14ac:dyDescent="0.25">
      <c r="B34" s="168" t="s">
        <v>110</v>
      </c>
      <c r="C34" s="169"/>
      <c r="D34" s="169"/>
      <c r="E34" s="169"/>
      <c r="F34" s="169"/>
      <c r="G34" s="169"/>
      <c r="H34" s="169"/>
      <c r="I34" s="169"/>
      <c r="J34" s="169"/>
      <c r="K34" s="169"/>
      <c r="L34" s="169"/>
      <c r="M34" s="169"/>
      <c r="N34" s="169"/>
      <c r="O34" s="169"/>
      <c r="P34" s="169"/>
      <c r="Q34" s="169"/>
      <c r="R34" s="169"/>
      <c r="S34" s="169"/>
      <c r="T34" s="169"/>
    </row>
    <row r="35" spans="1:20" ht="13" x14ac:dyDescent="0.25">
      <c r="B35" s="149" t="s">
        <v>111</v>
      </c>
      <c r="C35" s="147"/>
      <c r="D35" s="147"/>
      <c r="E35" s="147"/>
      <c r="F35" s="147"/>
      <c r="G35" s="148"/>
      <c r="H35" s="147"/>
      <c r="I35" s="147"/>
      <c r="J35" s="147"/>
      <c r="K35" s="147"/>
      <c r="L35" s="148"/>
      <c r="M35" s="147"/>
      <c r="N35" s="147"/>
      <c r="O35" s="147"/>
      <c r="P35" s="103"/>
      <c r="Q35" s="104"/>
      <c r="R35" s="103"/>
      <c r="S35" s="103"/>
      <c r="T35" s="104"/>
    </row>
    <row r="36" spans="1:20" x14ac:dyDescent="0.25">
      <c r="B36" s="26" t="s">
        <v>147</v>
      </c>
      <c r="C36" s="86">
        <v>122.004</v>
      </c>
      <c r="D36" s="86">
        <v>92.52</v>
      </c>
      <c r="E36" s="86">
        <v>96.882000000000005</v>
      </c>
      <c r="F36" s="86">
        <f t="shared" ref="F36:F44" si="0">G36-SUM(C36:E36)</f>
        <v>120.15300000000002</v>
      </c>
      <c r="G36" s="87">
        <v>431.55900000000003</v>
      </c>
      <c r="H36" s="86">
        <v>117.947</v>
      </c>
      <c r="I36" s="86">
        <v>161.845</v>
      </c>
      <c r="J36" s="86">
        <v>118.294</v>
      </c>
      <c r="K36" s="86">
        <f t="shared" ref="K36:K44" si="1">L36-SUM(H36:J36)</f>
        <v>90.788999999999987</v>
      </c>
      <c r="L36" s="87">
        <v>488.875</v>
      </c>
      <c r="M36" s="86">
        <v>86.497</v>
      </c>
      <c r="N36" s="86">
        <v>95.42</v>
      </c>
      <c r="O36" s="86">
        <v>91.8</v>
      </c>
      <c r="P36" s="204">
        <v>116.6</v>
      </c>
      <c r="Q36" s="205">
        <v>390.3</v>
      </c>
      <c r="R36" s="204">
        <v>126.1</v>
      </c>
      <c r="S36" s="204">
        <v>128.19999999999999</v>
      </c>
      <c r="T36" s="205">
        <v>254.3</v>
      </c>
    </row>
    <row r="37" spans="1:20" x14ac:dyDescent="0.25">
      <c r="B37" s="26" t="s">
        <v>148</v>
      </c>
      <c r="C37" s="86">
        <v>5.4530000000000003</v>
      </c>
      <c r="D37" s="86">
        <v>5.8540000000000001</v>
      </c>
      <c r="E37" s="86">
        <v>6.7779999999999996</v>
      </c>
      <c r="F37" s="86">
        <f t="shared" si="0"/>
        <v>5.3239999999999981</v>
      </c>
      <c r="G37" s="87">
        <v>23.408999999999999</v>
      </c>
      <c r="H37" s="86">
        <v>5.6820000000000004</v>
      </c>
      <c r="I37" s="86">
        <v>8.1140000000000008</v>
      </c>
      <c r="J37" s="86">
        <v>6.7460000000000004</v>
      </c>
      <c r="K37" s="86">
        <f t="shared" si="1"/>
        <v>7.634999999999998</v>
      </c>
      <c r="L37" s="87">
        <v>28.177</v>
      </c>
      <c r="M37" s="86">
        <v>7.2859999999999996</v>
      </c>
      <c r="N37" s="86">
        <v>5.0389999999999997</v>
      </c>
      <c r="O37" s="86">
        <v>4.2</v>
      </c>
      <c r="P37" s="204">
        <v>6.6</v>
      </c>
      <c r="Q37" s="205">
        <v>23.1</v>
      </c>
      <c r="R37" s="204">
        <v>6.5</v>
      </c>
      <c r="S37" s="204">
        <v>7.7</v>
      </c>
      <c r="T37" s="205">
        <v>14.2</v>
      </c>
    </row>
    <row r="38" spans="1:20" x14ac:dyDescent="0.25">
      <c r="B38" s="26" t="s">
        <v>114</v>
      </c>
      <c r="C38" s="86">
        <v>1.3520000000000001</v>
      </c>
      <c r="D38" s="86">
        <v>1.1499999999999999</v>
      </c>
      <c r="E38" s="86">
        <v>1.5820000000000001</v>
      </c>
      <c r="F38" s="86">
        <f t="shared" si="0"/>
        <v>1.9880000000000004</v>
      </c>
      <c r="G38" s="87">
        <v>6.0720000000000001</v>
      </c>
      <c r="H38" s="86">
        <v>1.4450000000000001</v>
      </c>
      <c r="I38" s="86">
        <v>2.1960000000000002</v>
      </c>
      <c r="J38" s="86">
        <v>2.234</v>
      </c>
      <c r="K38" s="86">
        <f t="shared" si="1"/>
        <v>1.8239999999999998</v>
      </c>
      <c r="L38" s="87">
        <v>7.6989999999999998</v>
      </c>
      <c r="M38" s="86">
        <v>1.653</v>
      </c>
      <c r="N38" s="86">
        <v>1.5049999999999999</v>
      </c>
      <c r="O38" s="86">
        <v>1.8</v>
      </c>
      <c r="P38" s="204">
        <v>3.4</v>
      </c>
      <c r="Q38" s="205">
        <v>8.3000000000000007</v>
      </c>
      <c r="R38" s="204">
        <v>3.7</v>
      </c>
      <c r="S38" s="204">
        <v>3.3</v>
      </c>
      <c r="T38" s="205">
        <v>7</v>
      </c>
    </row>
    <row r="39" spans="1:20" x14ac:dyDescent="0.25">
      <c r="B39" s="26" t="s">
        <v>115</v>
      </c>
      <c r="C39" s="86">
        <v>3.742</v>
      </c>
      <c r="D39" s="86">
        <v>-0.61</v>
      </c>
      <c r="E39" s="86">
        <v>0.96199999999999997</v>
      </c>
      <c r="F39" s="86">
        <f t="shared" si="0"/>
        <v>0.99199999999999999</v>
      </c>
      <c r="G39" s="87">
        <v>5.0860000000000003</v>
      </c>
      <c r="H39" s="86">
        <v>0.60199999999999998</v>
      </c>
      <c r="I39" s="86">
        <v>1.1579999999999999</v>
      </c>
      <c r="J39" s="86">
        <v>-7.3999999999999996E-2</v>
      </c>
      <c r="K39" s="86">
        <f t="shared" si="1"/>
        <v>0.30400000000000027</v>
      </c>
      <c r="L39" s="87">
        <v>1.99</v>
      </c>
      <c r="M39" s="86">
        <v>1.2E-2</v>
      </c>
      <c r="N39" s="86">
        <v>0</v>
      </c>
      <c r="O39" s="86">
        <v>1.2</v>
      </c>
      <c r="P39" s="204">
        <v>1.9</v>
      </c>
      <c r="Q39" s="205">
        <v>3</v>
      </c>
      <c r="R39" s="204">
        <v>0.4</v>
      </c>
      <c r="S39" s="204">
        <v>0.9</v>
      </c>
      <c r="T39" s="205">
        <v>1.3</v>
      </c>
    </row>
    <row r="40" spans="1:20" hidden="1" x14ac:dyDescent="0.25">
      <c r="B40" s="26" t="s">
        <v>153</v>
      </c>
      <c r="C40" s="86">
        <v>0</v>
      </c>
      <c r="D40" s="86">
        <v>0</v>
      </c>
      <c r="E40" s="86">
        <v>0</v>
      </c>
      <c r="F40" s="86">
        <f t="shared" si="0"/>
        <v>0</v>
      </c>
      <c r="G40" s="87">
        <v>0</v>
      </c>
      <c r="H40" s="86">
        <v>0</v>
      </c>
      <c r="I40" s="86">
        <v>0</v>
      </c>
      <c r="J40" s="86">
        <v>0</v>
      </c>
      <c r="K40" s="86">
        <f t="shared" si="1"/>
        <v>0</v>
      </c>
      <c r="L40" s="87">
        <v>0</v>
      </c>
      <c r="M40" s="86">
        <v>0</v>
      </c>
      <c r="N40" s="86">
        <v>0</v>
      </c>
      <c r="O40" s="86">
        <v>0</v>
      </c>
      <c r="P40" s="204">
        <v>0</v>
      </c>
      <c r="Q40" s="205">
        <v>0</v>
      </c>
      <c r="R40" s="204">
        <v>0</v>
      </c>
      <c r="S40" s="204">
        <v>0</v>
      </c>
      <c r="T40" s="205">
        <v>0</v>
      </c>
    </row>
    <row r="41" spans="1:20" x14ac:dyDescent="0.25">
      <c r="B41" s="26" t="s">
        <v>116</v>
      </c>
      <c r="C41" s="86">
        <v>0.78100000000000003</v>
      </c>
      <c r="D41" s="86">
        <v>1.0760000000000001</v>
      </c>
      <c r="E41" s="86">
        <v>6.0540000000000003</v>
      </c>
      <c r="F41" s="86">
        <f t="shared" si="0"/>
        <v>4.9959999999999996</v>
      </c>
      <c r="G41" s="87">
        <v>12.907</v>
      </c>
      <c r="H41" s="86">
        <v>-0.77300000000000002</v>
      </c>
      <c r="I41" s="86">
        <v>0.63500000000000001</v>
      </c>
      <c r="J41" s="86">
        <v>2.5339999999999998</v>
      </c>
      <c r="K41" s="86">
        <f t="shared" si="1"/>
        <v>0.46700000000000008</v>
      </c>
      <c r="L41" s="87">
        <v>2.863</v>
      </c>
      <c r="M41" s="86">
        <v>1.4510000000000001</v>
      </c>
      <c r="N41" s="86">
        <v>1.9990000000000001</v>
      </c>
      <c r="O41" s="86">
        <v>-0.8</v>
      </c>
      <c r="P41" s="206">
        <v>2.2000000000000002</v>
      </c>
      <c r="Q41" s="207">
        <v>4.8</v>
      </c>
      <c r="R41" s="206">
        <v>0</v>
      </c>
      <c r="S41" s="206">
        <v>0.7</v>
      </c>
      <c r="T41" s="207">
        <v>0.7</v>
      </c>
    </row>
    <row r="42" spans="1:20" x14ac:dyDescent="0.25">
      <c r="B42" s="38" t="s">
        <v>154</v>
      </c>
      <c r="C42" s="86">
        <v>0</v>
      </c>
      <c r="D42" s="86">
        <v>0</v>
      </c>
      <c r="E42" s="86">
        <v>0</v>
      </c>
      <c r="F42" s="86">
        <f t="shared" si="0"/>
        <v>0</v>
      </c>
      <c r="G42" s="87">
        <v>0</v>
      </c>
      <c r="H42" s="86">
        <v>0</v>
      </c>
      <c r="I42" s="86">
        <v>0</v>
      </c>
      <c r="J42" s="86">
        <v>0</v>
      </c>
      <c r="K42" s="86">
        <f t="shared" si="1"/>
        <v>0</v>
      </c>
      <c r="L42" s="87">
        <v>0</v>
      </c>
      <c r="M42" s="86">
        <v>0</v>
      </c>
      <c r="N42" s="86">
        <v>0</v>
      </c>
      <c r="O42" s="86">
        <v>0</v>
      </c>
      <c r="P42" s="86">
        <v>0</v>
      </c>
      <c r="Q42" s="87">
        <v>0</v>
      </c>
      <c r="R42" s="86">
        <v>0</v>
      </c>
      <c r="S42" s="86">
        <v>0</v>
      </c>
      <c r="T42" s="87">
        <v>0</v>
      </c>
    </row>
    <row r="43" spans="1:20" x14ac:dyDescent="0.25">
      <c r="B43" s="40" t="s">
        <v>117</v>
      </c>
      <c r="C43" s="86">
        <v>-9.3919999999999995</v>
      </c>
      <c r="D43" s="86">
        <v>-7.5389999999999997</v>
      </c>
      <c r="E43" s="86">
        <v>-7.3470000000000004</v>
      </c>
      <c r="F43" s="86">
        <f t="shared" si="0"/>
        <v>-10.631</v>
      </c>
      <c r="G43" s="87">
        <v>-34.908999999999999</v>
      </c>
      <c r="H43" s="86">
        <v>-9.49</v>
      </c>
      <c r="I43" s="86">
        <v>-10.367000000000001</v>
      </c>
      <c r="J43" s="86">
        <v>-8.1820000000000004</v>
      </c>
      <c r="K43" s="86">
        <f t="shared" si="1"/>
        <v>-6.1340000000000003</v>
      </c>
      <c r="L43" s="87">
        <v>-34.173000000000002</v>
      </c>
      <c r="M43" s="86">
        <v>-3.7210000000000001</v>
      </c>
      <c r="N43" s="86">
        <v>-3.3570000000000002</v>
      </c>
      <c r="O43" s="86">
        <v>-1.6</v>
      </c>
      <c r="P43" s="208">
        <v>-4.4000000000000004</v>
      </c>
      <c r="Q43" s="209">
        <v>-13</v>
      </c>
      <c r="R43" s="208">
        <v>-1.7</v>
      </c>
      <c r="S43" s="208">
        <v>-3.8</v>
      </c>
      <c r="T43" s="209">
        <v>-5.4</v>
      </c>
    </row>
    <row r="44" spans="1:20" x14ac:dyDescent="0.25">
      <c r="B44" s="26" t="s">
        <v>118</v>
      </c>
      <c r="C44" s="86">
        <v>-0.113</v>
      </c>
      <c r="D44" s="86">
        <v>-4.3070000000000004</v>
      </c>
      <c r="E44" s="86">
        <v>0.46800000000000003</v>
      </c>
      <c r="F44" s="86">
        <f t="shared" si="0"/>
        <v>3.7380000000000009</v>
      </c>
      <c r="G44" s="87">
        <v>-0.214</v>
      </c>
      <c r="H44" s="86">
        <v>3.3149999999999999</v>
      </c>
      <c r="I44" s="86">
        <v>-3.2360000000000002</v>
      </c>
      <c r="J44" s="86">
        <v>1.7869999999999999</v>
      </c>
      <c r="K44" s="86">
        <f t="shared" si="1"/>
        <v>-14.141</v>
      </c>
      <c r="L44" s="87">
        <v>-12.275</v>
      </c>
      <c r="M44" s="86">
        <v>6.1589999999999998</v>
      </c>
      <c r="N44" s="86">
        <v>-2.597</v>
      </c>
      <c r="O44" s="86">
        <v>2.6</v>
      </c>
      <c r="P44" s="204">
        <v>19.100000000000001</v>
      </c>
      <c r="Q44" s="205">
        <v>25.3</v>
      </c>
      <c r="R44" s="204">
        <v>-12</v>
      </c>
      <c r="S44" s="204">
        <v>-1.2</v>
      </c>
      <c r="T44" s="205">
        <v>-13.2</v>
      </c>
    </row>
    <row r="45" spans="1:20" ht="13" x14ac:dyDescent="0.3">
      <c r="A45" s="132">
        <v>17</v>
      </c>
      <c r="B45" s="149" t="s">
        <v>119</v>
      </c>
      <c r="C45" s="177">
        <v>124.1</v>
      </c>
      <c r="D45" s="177">
        <v>88.1</v>
      </c>
      <c r="E45" s="177">
        <v>105.4</v>
      </c>
      <c r="F45" s="177">
        <v>126.3</v>
      </c>
      <c r="G45" s="178">
        <v>443.9</v>
      </c>
      <c r="H45" s="177">
        <v>118.7</v>
      </c>
      <c r="I45" s="177">
        <v>160.30000000000001</v>
      </c>
      <c r="J45" s="177">
        <v>123.3</v>
      </c>
      <c r="K45" s="177">
        <v>80.7</v>
      </c>
      <c r="L45" s="178">
        <v>483.2</v>
      </c>
      <c r="M45" s="177">
        <v>99.3</v>
      </c>
      <c r="N45" s="177">
        <v>98.009</v>
      </c>
      <c r="O45" s="177">
        <v>99.2</v>
      </c>
      <c r="P45" s="210">
        <v>145.4</v>
      </c>
      <c r="Q45" s="211">
        <v>441.9</v>
      </c>
      <c r="R45" s="210">
        <v>123</v>
      </c>
      <c r="S45" s="210">
        <v>135.80000000000001</v>
      </c>
      <c r="T45" s="211">
        <v>258.8</v>
      </c>
    </row>
    <row r="46" spans="1:20" x14ac:dyDescent="0.25">
      <c r="A46" s="132">
        <v>18</v>
      </c>
      <c r="B46" s="26" t="s">
        <v>29</v>
      </c>
      <c r="C46" s="135">
        <v>-82.256</v>
      </c>
      <c r="D46" s="135">
        <v>-74.47</v>
      </c>
      <c r="E46" s="135">
        <v>-79.27</v>
      </c>
      <c r="F46" s="135">
        <f>G46-SUM(C46:E46)</f>
        <v>-82.114000000000033</v>
      </c>
      <c r="G46" s="138">
        <v>-318.11</v>
      </c>
      <c r="H46" s="135">
        <v>-75.757000000000005</v>
      </c>
      <c r="I46" s="135">
        <v>-80.551000000000002</v>
      </c>
      <c r="J46" s="135">
        <v>-82.019000000000005</v>
      </c>
      <c r="K46" s="86">
        <f>L46-SUM(H46:J46)</f>
        <v>-81.211000000000013</v>
      </c>
      <c r="L46" s="138">
        <v>-319.53800000000001</v>
      </c>
      <c r="M46" s="135">
        <v>-86.662000000000006</v>
      </c>
      <c r="N46" s="135">
        <v>-81.787000000000006</v>
      </c>
      <c r="O46" s="135">
        <v>-77.400000000000006</v>
      </c>
      <c r="P46" s="204">
        <v>-92.5</v>
      </c>
      <c r="Q46" s="205">
        <v>-338.4</v>
      </c>
      <c r="R46" s="204">
        <v>-75.900000000000006</v>
      </c>
      <c r="S46" s="204">
        <v>-87.6</v>
      </c>
      <c r="T46" s="205">
        <v>-163.5</v>
      </c>
    </row>
    <row r="47" spans="1:20" x14ac:dyDescent="0.25">
      <c r="A47" s="132">
        <v>25</v>
      </c>
      <c r="B47" s="26" t="s">
        <v>30</v>
      </c>
      <c r="C47" s="86">
        <v>-0.31900000000000001</v>
      </c>
      <c r="D47" s="86">
        <v>-0.747</v>
      </c>
      <c r="E47" s="86">
        <v>-0.30199999999999999</v>
      </c>
      <c r="F47" s="135">
        <f>G47-SUM(C47:E47)</f>
        <v>-0.23799999999999999</v>
      </c>
      <c r="G47" s="87">
        <v>-1.6060000000000001</v>
      </c>
      <c r="H47" s="86">
        <v>-0.55200000000000005</v>
      </c>
      <c r="I47" s="86">
        <v>-0.80800000000000005</v>
      </c>
      <c r="J47" s="86">
        <v>-0.42099999999999999</v>
      </c>
      <c r="K47" s="86">
        <f>L47-SUM(H47:J47)</f>
        <v>-1.2109999999999999</v>
      </c>
      <c r="L47" s="87">
        <v>-2.992</v>
      </c>
      <c r="M47" s="86">
        <v>-0.76600000000000001</v>
      </c>
      <c r="N47" s="86">
        <v>-0.45300000000000001</v>
      </c>
      <c r="O47" s="136">
        <v>-0.3</v>
      </c>
      <c r="P47" s="204">
        <v>-0.9</v>
      </c>
      <c r="Q47" s="205">
        <v>-2.4</v>
      </c>
      <c r="R47" s="204">
        <v>-1.3</v>
      </c>
      <c r="S47" s="204">
        <v>-1.4</v>
      </c>
      <c r="T47" s="205">
        <v>-2.7</v>
      </c>
    </row>
    <row r="48" spans="1:20" x14ac:dyDescent="0.25">
      <c r="B48" s="26" t="s">
        <v>31</v>
      </c>
      <c r="C48" s="86">
        <v>-21.51</v>
      </c>
      <c r="D48" s="86">
        <v>-17.227</v>
      </c>
      <c r="E48" s="86">
        <v>-17.805</v>
      </c>
      <c r="F48" s="135">
        <f>G48-SUM(C48:E48)</f>
        <v>-21.838999999999999</v>
      </c>
      <c r="G48" s="87">
        <v>-78.381</v>
      </c>
      <c r="H48" s="86">
        <v>-20.966000000000001</v>
      </c>
      <c r="I48" s="86">
        <v>-20.279</v>
      </c>
      <c r="J48" s="86">
        <v>-15.974</v>
      </c>
      <c r="K48" s="86">
        <f>L48-SUM(H48:J48)</f>
        <v>-7.4959999999999951</v>
      </c>
      <c r="L48" s="87">
        <v>-64.715000000000003</v>
      </c>
      <c r="M48" s="86">
        <v>-20.875</v>
      </c>
      <c r="N48" s="86">
        <v>-14.728</v>
      </c>
      <c r="O48" s="84">
        <v>-13.4</v>
      </c>
      <c r="P48" s="204">
        <v>-17.8</v>
      </c>
      <c r="Q48" s="205">
        <v>-66.8</v>
      </c>
      <c r="R48" s="204">
        <v>-14.5</v>
      </c>
      <c r="S48" s="204">
        <v>-15.9</v>
      </c>
      <c r="T48" s="205">
        <v>-30.4</v>
      </c>
    </row>
    <row r="49" spans="1:20" ht="13" x14ac:dyDescent="0.3">
      <c r="A49" s="132">
        <v>4</v>
      </c>
      <c r="B49" s="149" t="s">
        <v>120</v>
      </c>
      <c r="C49" s="131">
        <v>20.05</v>
      </c>
      <c r="D49" s="131">
        <v>-4.2700000000000102</v>
      </c>
      <c r="E49" s="131">
        <v>8.0000000000000107</v>
      </c>
      <c r="F49" s="177">
        <f>G49-SUM(C49:E49)</f>
        <v>22.019999999999996</v>
      </c>
      <c r="G49" s="179">
        <v>45.8</v>
      </c>
      <c r="H49" s="131">
        <v>21.4</v>
      </c>
      <c r="I49" s="131">
        <f>SUM(I45:I48)</f>
        <v>58.662000000000006</v>
      </c>
      <c r="J49" s="131">
        <v>24.9</v>
      </c>
      <c r="K49" s="131">
        <f>L49-SUM(H49:J49)</f>
        <v>-8.9620000000000175</v>
      </c>
      <c r="L49" s="179">
        <v>96</v>
      </c>
      <c r="M49" s="131">
        <v>-9.0000000000000107</v>
      </c>
      <c r="N49" s="131">
        <f>SUM(N45:N48)</f>
        <v>1.040999999999995</v>
      </c>
      <c r="O49" s="131">
        <v>8.1999999999999993</v>
      </c>
      <c r="P49" s="210">
        <v>34.1</v>
      </c>
      <c r="Q49" s="211">
        <v>34.4</v>
      </c>
      <c r="R49" s="210">
        <v>31.3</v>
      </c>
      <c r="S49" s="210">
        <v>31</v>
      </c>
      <c r="T49" s="211">
        <v>62.3</v>
      </c>
    </row>
    <row r="50" spans="1:20" x14ac:dyDescent="0.25">
      <c r="B50" s="26" t="s">
        <v>33</v>
      </c>
      <c r="C50" s="86">
        <v>-0.02</v>
      </c>
      <c r="D50" s="86">
        <v>-3.2000000000000001E-2</v>
      </c>
      <c r="E50" s="86">
        <v>-4.9000000000000002E-2</v>
      </c>
      <c r="F50" s="86">
        <v>-0.1</v>
      </c>
      <c r="G50" s="87">
        <v>-0.14299999999999999</v>
      </c>
      <c r="H50" s="86">
        <v>-1.6E-2</v>
      </c>
      <c r="I50" s="86">
        <v>-3.7999999999999999E-2</v>
      </c>
      <c r="J50" s="86">
        <v>0</v>
      </c>
      <c r="K50" s="86">
        <v>-0.1</v>
      </c>
      <c r="L50" s="87">
        <v>-5.3999999999999999E-2</v>
      </c>
      <c r="M50" s="86">
        <v>0</v>
      </c>
      <c r="N50" s="86">
        <v>0</v>
      </c>
      <c r="O50" s="86">
        <v>0</v>
      </c>
      <c r="P50" s="204">
        <v>0</v>
      </c>
      <c r="Q50" s="205">
        <v>0</v>
      </c>
      <c r="R50" s="204">
        <v>0</v>
      </c>
      <c r="S50" s="204">
        <v>0</v>
      </c>
      <c r="T50" s="205">
        <v>0</v>
      </c>
    </row>
    <row r="51" spans="1:20" x14ac:dyDescent="0.25">
      <c r="B51" s="26" t="s">
        <v>34</v>
      </c>
      <c r="C51" s="86">
        <v>0</v>
      </c>
      <c r="D51" s="86">
        <v>0</v>
      </c>
      <c r="E51" s="86">
        <v>-2E-3</v>
      </c>
      <c r="F51" s="86">
        <f t="shared" ref="F51:F62" si="2">G51-SUM(C51:E51)</f>
        <v>-2E-3</v>
      </c>
      <c r="G51" s="87">
        <v>-4.0000000000000001E-3</v>
      </c>
      <c r="H51" s="86">
        <v>0</v>
      </c>
      <c r="I51" s="86">
        <v>-1E-3</v>
      </c>
      <c r="J51" s="86">
        <v>2E-3</v>
      </c>
      <c r="K51" s="86">
        <f t="shared" ref="K51:K62" si="3">L51-SUM(H51:J51)</f>
        <v>-1E-3</v>
      </c>
      <c r="L51" s="87">
        <v>0</v>
      </c>
      <c r="M51" s="86">
        <v>0</v>
      </c>
      <c r="N51" s="86">
        <v>0</v>
      </c>
      <c r="O51" s="86">
        <v>0</v>
      </c>
      <c r="P51" s="204">
        <v>0</v>
      </c>
      <c r="Q51" s="205">
        <v>0</v>
      </c>
      <c r="R51" s="204">
        <v>0</v>
      </c>
      <c r="S51" s="204">
        <v>0</v>
      </c>
      <c r="T51" s="205">
        <v>0</v>
      </c>
    </row>
    <row r="52" spans="1:20" x14ac:dyDescent="0.25">
      <c r="B52" s="26" t="s">
        <v>36</v>
      </c>
      <c r="C52" s="86">
        <v>0</v>
      </c>
      <c r="D52" s="86">
        <v>0</v>
      </c>
      <c r="E52" s="86">
        <v>0</v>
      </c>
      <c r="F52" s="86">
        <f t="shared" si="2"/>
        <v>0</v>
      </c>
      <c r="G52" s="87">
        <v>0</v>
      </c>
      <c r="H52" s="86">
        <v>0</v>
      </c>
      <c r="I52" s="86">
        <v>0</v>
      </c>
      <c r="J52" s="86">
        <v>0</v>
      </c>
      <c r="K52" s="86">
        <f t="shared" si="3"/>
        <v>0</v>
      </c>
      <c r="L52" s="87">
        <v>0</v>
      </c>
      <c r="M52" s="86">
        <v>0</v>
      </c>
      <c r="N52" s="86">
        <v>0</v>
      </c>
      <c r="O52" s="86">
        <v>0</v>
      </c>
      <c r="P52" s="204">
        <v>0</v>
      </c>
      <c r="Q52" s="205">
        <v>0</v>
      </c>
      <c r="R52" s="204">
        <v>0</v>
      </c>
      <c r="S52" s="204">
        <v>0</v>
      </c>
      <c r="T52" s="205">
        <v>0</v>
      </c>
    </row>
    <row r="53" spans="1:20" x14ac:dyDescent="0.25">
      <c r="B53" s="26" t="s">
        <v>121</v>
      </c>
      <c r="C53" s="86">
        <v>0</v>
      </c>
      <c r="D53" s="86">
        <v>0</v>
      </c>
      <c r="E53" s="86">
        <v>0</v>
      </c>
      <c r="F53" s="86">
        <f t="shared" si="2"/>
        <v>0</v>
      </c>
      <c r="G53" s="87">
        <v>0</v>
      </c>
      <c r="H53" s="86">
        <v>0</v>
      </c>
      <c r="I53" s="86">
        <v>0</v>
      </c>
      <c r="J53" s="86">
        <v>0</v>
      </c>
      <c r="K53" s="86">
        <f t="shared" si="3"/>
        <v>0</v>
      </c>
      <c r="L53" s="87">
        <v>0</v>
      </c>
      <c r="M53" s="86">
        <v>0</v>
      </c>
      <c r="N53" s="88">
        <v>0</v>
      </c>
      <c r="O53" s="88">
        <v>0</v>
      </c>
      <c r="P53" s="204">
        <v>0</v>
      </c>
      <c r="Q53" s="205">
        <v>0</v>
      </c>
      <c r="R53" s="204">
        <v>0</v>
      </c>
      <c r="S53" s="204">
        <v>0</v>
      </c>
      <c r="T53" s="205">
        <v>0</v>
      </c>
    </row>
    <row r="54" spans="1:20" x14ac:dyDescent="0.25">
      <c r="B54" s="26" t="s">
        <v>122</v>
      </c>
      <c r="C54" s="86">
        <v>0</v>
      </c>
      <c r="D54" s="86">
        <v>0</v>
      </c>
      <c r="E54" s="86">
        <v>0</v>
      </c>
      <c r="F54" s="86">
        <f t="shared" si="2"/>
        <v>0</v>
      </c>
      <c r="G54" s="87">
        <v>0</v>
      </c>
      <c r="H54" s="86">
        <v>0</v>
      </c>
      <c r="I54" s="86">
        <v>0</v>
      </c>
      <c r="J54" s="86">
        <v>0</v>
      </c>
      <c r="K54" s="86">
        <f t="shared" si="3"/>
        <v>0</v>
      </c>
      <c r="L54" s="87">
        <v>0</v>
      </c>
      <c r="M54" s="86">
        <v>0</v>
      </c>
      <c r="N54" s="212">
        <v>-1.0780000000000001</v>
      </c>
      <c r="O54" s="212">
        <v>-0.1</v>
      </c>
      <c r="P54" s="204">
        <v>-0.1</v>
      </c>
      <c r="Q54" s="207">
        <v>-1.2</v>
      </c>
      <c r="R54" s="204">
        <v>-1.5</v>
      </c>
      <c r="S54" s="204">
        <v>-0.1</v>
      </c>
      <c r="T54" s="207">
        <v>-1.6</v>
      </c>
    </row>
    <row r="55" spans="1:20" ht="13" x14ac:dyDescent="0.25">
      <c r="B55" s="149" t="s">
        <v>38</v>
      </c>
      <c r="C55" s="131">
        <f>SUM(C49:C54)</f>
        <v>20.03</v>
      </c>
      <c r="D55" s="131">
        <f>SUM(D49:D54)</f>
        <v>-4.3020000000000103</v>
      </c>
      <c r="E55" s="131">
        <f>SUM(E49:E54)</f>
        <v>7.9490000000000105</v>
      </c>
      <c r="F55" s="131">
        <f t="shared" si="2"/>
        <v>21.975999999999999</v>
      </c>
      <c r="G55" s="179">
        <f>SUM(G49:G54)</f>
        <v>45.652999999999999</v>
      </c>
      <c r="H55" s="131">
        <f>SUM(H49:H54)</f>
        <v>21.384</v>
      </c>
      <c r="I55" s="131">
        <f>SUM(I49:I54)</f>
        <v>58.623000000000012</v>
      </c>
      <c r="J55" s="131">
        <f>SUM(J49:J54)</f>
        <v>24.901999999999997</v>
      </c>
      <c r="K55" s="131">
        <f t="shared" si="3"/>
        <v>-8.9630000000000081</v>
      </c>
      <c r="L55" s="179">
        <f>SUM(L49:L54)</f>
        <v>95.945999999999998</v>
      </c>
      <c r="M55" s="131">
        <f>SUM(M49:M54)</f>
        <v>-9.0000000000000107</v>
      </c>
      <c r="N55" s="213">
        <f>SUM(N49:N54)</f>
        <v>-3.7000000000005029E-2</v>
      </c>
      <c r="O55" s="213">
        <v>8.1</v>
      </c>
      <c r="P55" s="213">
        <v>34</v>
      </c>
      <c r="Q55" s="179">
        <v>33.200000000000003</v>
      </c>
      <c r="R55" s="213">
        <v>29.8</v>
      </c>
      <c r="S55" s="213">
        <v>30.9</v>
      </c>
      <c r="T55" s="179">
        <v>60.7</v>
      </c>
    </row>
    <row r="56" spans="1:20" ht="25" x14ac:dyDescent="0.25">
      <c r="B56" s="26" t="s">
        <v>123</v>
      </c>
      <c r="C56" s="86">
        <v>0</v>
      </c>
      <c r="D56" s="86">
        <v>0</v>
      </c>
      <c r="E56" s="86">
        <v>0</v>
      </c>
      <c r="F56" s="86">
        <f t="shared" si="2"/>
        <v>0</v>
      </c>
      <c r="G56" s="87">
        <v>0</v>
      </c>
      <c r="H56" s="86">
        <v>0</v>
      </c>
      <c r="I56" s="86">
        <v>0</v>
      </c>
      <c r="J56" s="86">
        <v>0</v>
      </c>
      <c r="K56" s="86">
        <f t="shared" si="3"/>
        <v>0</v>
      </c>
      <c r="L56" s="87">
        <v>0</v>
      </c>
      <c r="M56" s="86">
        <v>0</v>
      </c>
      <c r="N56" s="86">
        <v>0</v>
      </c>
      <c r="O56" s="86">
        <v>0</v>
      </c>
      <c r="P56" s="86">
        <v>0</v>
      </c>
      <c r="Q56" s="87">
        <v>0</v>
      </c>
      <c r="R56" s="86">
        <v>0</v>
      </c>
      <c r="S56" s="86">
        <v>0</v>
      </c>
      <c r="T56" s="87">
        <v>0</v>
      </c>
    </row>
    <row r="57" spans="1:20" x14ac:dyDescent="0.25">
      <c r="B57" s="26" t="s">
        <v>124</v>
      </c>
      <c r="C57" s="86">
        <v>-0.436</v>
      </c>
      <c r="D57" s="86">
        <v>-0.47</v>
      </c>
      <c r="E57" s="86">
        <v>-0.158</v>
      </c>
      <c r="F57" s="86">
        <f t="shared" si="2"/>
        <v>0.5239999999999998</v>
      </c>
      <c r="G57" s="87">
        <v>-0.54</v>
      </c>
      <c r="H57" s="86">
        <v>-1.036</v>
      </c>
      <c r="I57" s="86">
        <v>-2.2509999999999999</v>
      </c>
      <c r="J57" s="86">
        <v>-0.61299999999999999</v>
      </c>
      <c r="K57" s="86">
        <f t="shared" si="3"/>
        <v>20.033999999999999</v>
      </c>
      <c r="L57" s="87">
        <v>16.134</v>
      </c>
      <c r="M57" s="86">
        <v>-0.97</v>
      </c>
      <c r="N57" s="86">
        <v>-1.087</v>
      </c>
      <c r="O57" s="86">
        <v>-3.8</v>
      </c>
      <c r="P57" s="214">
        <v>-2.5</v>
      </c>
      <c r="Q57" s="215">
        <v>-8.4</v>
      </c>
      <c r="R57" s="214">
        <v>-5.0999999999999996</v>
      </c>
      <c r="S57" s="214">
        <v>-0.3</v>
      </c>
      <c r="T57" s="215">
        <v>-5.4</v>
      </c>
    </row>
    <row r="58" spans="1:20" ht="26" x14ac:dyDescent="0.25">
      <c r="B58" s="149" t="s">
        <v>125</v>
      </c>
      <c r="C58" s="131">
        <f>SUM(C55:C57)</f>
        <v>19.594000000000001</v>
      </c>
      <c r="D58" s="131">
        <f>SUM(D55:D57)</f>
        <v>-4.77200000000001</v>
      </c>
      <c r="E58" s="131">
        <f>SUM(E55:E57)</f>
        <v>7.7910000000000101</v>
      </c>
      <c r="F58" s="131">
        <f t="shared" si="2"/>
        <v>22.499999999999996</v>
      </c>
      <c r="G58" s="179">
        <f>SUM(G55:G57)</f>
        <v>45.113</v>
      </c>
      <c r="H58" s="131">
        <f>SUM(H55:H57)</f>
        <v>20.347999999999999</v>
      </c>
      <c r="I58" s="131">
        <f>SUM(I55:I57)</f>
        <v>56.372000000000014</v>
      </c>
      <c r="J58" s="131">
        <f>SUM(J55:J57)</f>
        <v>24.288999999999998</v>
      </c>
      <c r="K58" s="131">
        <f t="shared" si="3"/>
        <v>11.070999999999984</v>
      </c>
      <c r="L58" s="179">
        <f>SUM(L55:L57)</f>
        <v>112.08</v>
      </c>
      <c r="M58" s="131">
        <f>SUM(M55:M57)</f>
        <v>-9.9700000000000113</v>
      </c>
      <c r="N58" s="131">
        <f>SUM(N55:N57)</f>
        <v>-1.124000000000005</v>
      </c>
      <c r="O58" s="131">
        <v>4.3</v>
      </c>
      <c r="P58" s="131">
        <v>31.6</v>
      </c>
      <c r="Q58" s="179">
        <v>24.8</v>
      </c>
      <c r="R58" s="131">
        <v>24.7</v>
      </c>
      <c r="S58" s="131">
        <v>30.6</v>
      </c>
      <c r="T58" s="179">
        <v>55.3</v>
      </c>
    </row>
    <row r="59" spans="1:20" x14ac:dyDescent="0.25">
      <c r="B59" s="26" t="s">
        <v>126</v>
      </c>
      <c r="C59" s="86">
        <v>-0.77200000000000002</v>
      </c>
      <c r="D59" s="86">
        <v>-0.77800000000000002</v>
      </c>
      <c r="E59" s="86">
        <v>-1.0920000000000001</v>
      </c>
      <c r="F59" s="86">
        <f t="shared" si="2"/>
        <v>-0.98599999999999977</v>
      </c>
      <c r="G59" s="87">
        <v>-3.6280000000000001</v>
      </c>
      <c r="H59" s="86">
        <v>-1.1279999999999999</v>
      </c>
      <c r="I59" s="86">
        <v>-1</v>
      </c>
      <c r="J59" s="86">
        <v>-1.3640000000000001</v>
      </c>
      <c r="K59" s="86">
        <f t="shared" si="3"/>
        <v>-1.1479999999999997</v>
      </c>
      <c r="L59" s="87">
        <v>-4.6399999999999997</v>
      </c>
      <c r="M59" s="86">
        <v>-1.7769999999999999</v>
      </c>
      <c r="N59" s="86">
        <v>-1.629</v>
      </c>
      <c r="O59" s="86">
        <v>-2.2999999999999998</v>
      </c>
      <c r="P59" s="214">
        <v>-2.2999999999999998</v>
      </c>
      <c r="Q59" s="215">
        <v>-8</v>
      </c>
      <c r="R59" s="214">
        <v>-2.2999999999999998</v>
      </c>
      <c r="S59" s="214">
        <v>-2.4</v>
      </c>
      <c r="T59" s="215">
        <v>-4.7</v>
      </c>
    </row>
    <row r="60" spans="1:20" ht="13" x14ac:dyDescent="0.25">
      <c r="B60" s="149" t="s">
        <v>48</v>
      </c>
      <c r="C60" s="131">
        <f>SUM(C58:C59)</f>
        <v>18.822000000000003</v>
      </c>
      <c r="D60" s="131">
        <f>SUM(D58:D59)</f>
        <v>-5.5500000000000096</v>
      </c>
      <c r="E60" s="131">
        <f>SUM(E58:E59)</f>
        <v>6.6990000000000105</v>
      </c>
      <c r="F60" s="131">
        <f t="shared" si="2"/>
        <v>21.513999999999996</v>
      </c>
      <c r="G60" s="179">
        <f>SUM(G58:G59)</f>
        <v>41.484999999999999</v>
      </c>
      <c r="H60" s="131">
        <f>SUM(H58:H59)</f>
        <v>19.22</v>
      </c>
      <c r="I60" s="131">
        <f>SUM(I58:I59)</f>
        <v>55.372000000000014</v>
      </c>
      <c r="J60" s="131">
        <f>SUM(J58:J59)</f>
        <v>22.924999999999997</v>
      </c>
      <c r="K60" s="131">
        <f t="shared" si="3"/>
        <v>9.9229999999999876</v>
      </c>
      <c r="L60" s="179">
        <f>SUM(L58:L59)</f>
        <v>107.44</v>
      </c>
      <c r="M60" s="131">
        <f>SUM(M58:M59)</f>
        <v>-11.747000000000011</v>
      </c>
      <c r="N60" s="131">
        <f>SUM(N58:N59)</f>
        <v>-2.753000000000005</v>
      </c>
      <c r="O60" s="131">
        <v>2</v>
      </c>
      <c r="P60" s="131">
        <v>29.3</v>
      </c>
      <c r="Q60" s="179">
        <v>16.8</v>
      </c>
      <c r="R60" s="131">
        <v>22.4</v>
      </c>
      <c r="S60" s="131">
        <v>28.2</v>
      </c>
      <c r="T60" s="179">
        <v>50.6</v>
      </c>
    </row>
    <row r="61" spans="1:20" x14ac:dyDescent="0.25">
      <c r="B61" s="26" t="s">
        <v>127</v>
      </c>
      <c r="C61" s="86">
        <v>-1.8220000000000001</v>
      </c>
      <c r="D61" s="86">
        <v>2.6259999999999999</v>
      </c>
      <c r="E61" s="86">
        <v>0.377</v>
      </c>
      <c r="F61" s="86">
        <f t="shared" si="2"/>
        <v>-4.5049999999999999</v>
      </c>
      <c r="G61" s="87">
        <v>-3.3239999999999998</v>
      </c>
      <c r="H61" s="86">
        <v>-2.6840000000000002</v>
      </c>
      <c r="I61" s="86">
        <v>-10.702999999999999</v>
      </c>
      <c r="J61" s="86">
        <v>-3.7709999999999999</v>
      </c>
      <c r="K61" s="86">
        <f t="shared" si="3"/>
        <v>5.2420000000000009</v>
      </c>
      <c r="L61" s="87">
        <v>-11.916</v>
      </c>
      <c r="M61" s="86">
        <v>3.4350000000000001</v>
      </c>
      <c r="N61" s="86">
        <v>1.986</v>
      </c>
      <c r="O61" s="86">
        <v>-2.4</v>
      </c>
      <c r="P61" s="208">
        <v>-2.8</v>
      </c>
      <c r="Q61" s="209">
        <v>0.2</v>
      </c>
      <c r="R61" s="208">
        <v>-3.9</v>
      </c>
      <c r="S61" s="208">
        <v>-4.5</v>
      </c>
      <c r="T61" s="209">
        <v>-8.3000000000000007</v>
      </c>
    </row>
    <row r="62" spans="1:20" ht="13" x14ac:dyDescent="0.3">
      <c r="B62" s="149" t="s">
        <v>128</v>
      </c>
      <c r="C62" s="131">
        <f>SUM(C60:C61)</f>
        <v>17.000000000000004</v>
      </c>
      <c r="D62" s="131">
        <f>SUM(D60:D61)</f>
        <v>-2.9240000000000097</v>
      </c>
      <c r="E62" s="131">
        <f>SUM(E60:E61)</f>
        <v>7.0760000000000103</v>
      </c>
      <c r="F62" s="131">
        <f t="shared" si="2"/>
        <v>17.008999999999997</v>
      </c>
      <c r="G62" s="179">
        <f>SUM(G60:G61)</f>
        <v>38.161000000000001</v>
      </c>
      <c r="H62" s="131">
        <f>SUM(H60:H61)</f>
        <v>16.535999999999998</v>
      </c>
      <c r="I62" s="131">
        <f>SUM(I60:I61)</f>
        <v>44.669000000000011</v>
      </c>
      <c r="J62" s="131">
        <f>SUM(J60:J61)</f>
        <v>19.153999999999996</v>
      </c>
      <c r="K62" s="131">
        <f t="shared" si="3"/>
        <v>15.064999999999998</v>
      </c>
      <c r="L62" s="179">
        <f>SUM(L60:L61)-0.1</f>
        <v>95.424000000000007</v>
      </c>
      <c r="M62" s="131">
        <f>SUM(M60:M61)</f>
        <v>-8.31200000000001</v>
      </c>
      <c r="N62" s="131">
        <f>SUM(N60:N61)</f>
        <v>-0.76700000000000501</v>
      </c>
      <c r="O62" s="131">
        <v>-0.5</v>
      </c>
      <c r="P62" s="216">
        <v>26.5</v>
      </c>
      <c r="Q62" s="217">
        <v>17</v>
      </c>
      <c r="R62" s="216">
        <v>18.600000000000001</v>
      </c>
      <c r="S62" s="216">
        <v>23.7</v>
      </c>
      <c r="T62" s="217">
        <v>42.3</v>
      </c>
    </row>
    <row r="63" spans="1:20" ht="15" x14ac:dyDescent="0.25">
      <c r="A63" s="132">
        <v>28</v>
      </c>
      <c r="B63" s="119" t="s">
        <v>129</v>
      </c>
      <c r="C63" s="218">
        <v>41.2</v>
      </c>
      <c r="D63" s="218">
        <v>17.8</v>
      </c>
      <c r="E63" s="218">
        <v>24.9</v>
      </c>
      <c r="F63" s="218">
        <v>41.8</v>
      </c>
      <c r="G63" s="218">
        <v>125.6</v>
      </c>
      <c r="H63" s="218">
        <v>38.799999999999997</v>
      </c>
      <c r="I63" s="218">
        <v>81</v>
      </c>
      <c r="J63" s="218">
        <v>38.9</v>
      </c>
      <c r="K63" s="218">
        <v>5.9</v>
      </c>
      <c r="L63" s="218">
        <v>164.6</v>
      </c>
      <c r="M63" s="218">
        <v>4.9000000000000004</v>
      </c>
      <c r="N63" s="218">
        <v>17.8</v>
      </c>
      <c r="O63" s="218">
        <v>19.2</v>
      </c>
      <c r="P63" s="219">
        <v>39.799999999999997</v>
      </c>
      <c r="Q63" s="219">
        <v>81.7</v>
      </c>
      <c r="R63" s="219">
        <v>56.4</v>
      </c>
      <c r="S63" s="219">
        <v>46.1</v>
      </c>
      <c r="T63" s="219">
        <v>102.6</v>
      </c>
    </row>
    <row r="64" spans="1:20" ht="13" x14ac:dyDescent="0.25">
      <c r="B64" s="181" t="s">
        <v>130</v>
      </c>
      <c r="C64" s="182">
        <v>10.429</v>
      </c>
      <c r="D64" s="182">
        <v>30.812000000000001</v>
      </c>
      <c r="E64" s="182">
        <v>46.557000000000002</v>
      </c>
      <c r="F64" s="182">
        <f>G64-SUM(C64:E64)</f>
        <v>15.468000000000004</v>
      </c>
      <c r="G64" s="179">
        <v>103.26600000000001</v>
      </c>
      <c r="H64" s="182">
        <v>14.839</v>
      </c>
      <c r="I64" s="182">
        <v>23.367999999999999</v>
      </c>
      <c r="J64" s="182">
        <v>48.408999999999999</v>
      </c>
      <c r="K64" s="182">
        <f>L64-SUM(H64:J64)</f>
        <v>43.308000000000007</v>
      </c>
      <c r="L64" s="179">
        <v>129.92400000000001</v>
      </c>
      <c r="M64" s="182">
        <v>20.579000000000001</v>
      </c>
      <c r="N64" s="182">
        <f>69.232+0.5</f>
        <v>69.731999999999999</v>
      </c>
      <c r="O64" s="177">
        <v>59</v>
      </c>
      <c r="P64" s="177">
        <v>23.4</v>
      </c>
      <c r="Q64" s="178">
        <v>172.8</v>
      </c>
      <c r="R64" s="177">
        <v>41.4</v>
      </c>
      <c r="S64" s="177">
        <v>44.2</v>
      </c>
      <c r="T64" s="178">
        <v>85.7</v>
      </c>
    </row>
    <row r="65" spans="1:20" ht="15" x14ac:dyDescent="0.25">
      <c r="B65" s="183" t="s">
        <v>131</v>
      </c>
      <c r="C65" s="184"/>
      <c r="D65" s="184"/>
      <c r="E65" s="184"/>
      <c r="F65" s="184"/>
      <c r="G65" s="184"/>
      <c r="H65" s="184"/>
      <c r="I65" s="184"/>
      <c r="J65" s="184"/>
      <c r="K65" s="184"/>
      <c r="L65" s="184"/>
      <c r="M65" s="184"/>
      <c r="N65" s="184"/>
      <c r="O65" s="184"/>
      <c r="P65" s="184"/>
      <c r="Q65" s="184"/>
      <c r="R65" s="184"/>
      <c r="S65" s="184"/>
      <c r="T65" s="184"/>
    </row>
    <row r="66" spans="1:20" x14ac:dyDescent="0.25">
      <c r="A66" s="17">
        <v>19</v>
      </c>
      <c r="B66" s="26" t="s">
        <v>132</v>
      </c>
      <c r="C66" s="86">
        <v>0.5</v>
      </c>
      <c r="D66" s="86">
        <v>2.6</v>
      </c>
      <c r="E66" s="86">
        <v>7.8</v>
      </c>
      <c r="F66" s="86">
        <v>9.5</v>
      </c>
      <c r="G66" s="87">
        <v>20.399999999999999</v>
      </c>
      <c r="H66" s="86">
        <v>8.4</v>
      </c>
      <c r="I66" s="86">
        <v>9.5</v>
      </c>
      <c r="J66" s="86">
        <v>11.8</v>
      </c>
      <c r="K66" s="86">
        <v>5.0999999999999996</v>
      </c>
      <c r="L66" s="87">
        <v>34.799999999999997</v>
      </c>
      <c r="M66" s="86">
        <v>7.4</v>
      </c>
      <c r="N66" s="86">
        <v>11.6</v>
      </c>
      <c r="O66" s="86">
        <v>14.5</v>
      </c>
      <c r="P66" s="208">
        <v>11.9</v>
      </c>
      <c r="Q66" s="209">
        <v>45.4</v>
      </c>
      <c r="R66" s="208">
        <v>19.8</v>
      </c>
      <c r="S66" s="208">
        <v>17.5</v>
      </c>
      <c r="T66" s="209">
        <v>37.299999999999997</v>
      </c>
    </row>
    <row r="67" spans="1:20" x14ac:dyDescent="0.25">
      <c r="A67" s="17">
        <v>20</v>
      </c>
      <c r="B67" s="26" t="s">
        <v>133</v>
      </c>
      <c r="C67" s="86">
        <v>9.3000000000000007</v>
      </c>
      <c r="D67" s="86">
        <v>18</v>
      </c>
      <c r="E67" s="86">
        <v>23</v>
      </c>
      <c r="F67" s="86">
        <v>2.5</v>
      </c>
      <c r="G67" s="87">
        <v>52.8</v>
      </c>
      <c r="H67" s="86">
        <v>5.8</v>
      </c>
      <c r="I67" s="86">
        <v>11.5</v>
      </c>
      <c r="J67" s="86">
        <v>19.899999999999999</v>
      </c>
      <c r="K67" s="86">
        <v>37.6</v>
      </c>
      <c r="L67" s="87">
        <v>74.8</v>
      </c>
      <c r="M67" s="86">
        <v>12.4</v>
      </c>
      <c r="N67" s="86">
        <v>22.1</v>
      </c>
      <c r="O67" s="86">
        <v>22.1</v>
      </c>
      <c r="P67" s="204">
        <v>9.1</v>
      </c>
      <c r="Q67" s="205">
        <v>65.8</v>
      </c>
      <c r="R67" s="204">
        <v>20.7</v>
      </c>
      <c r="S67" s="204">
        <v>26.7</v>
      </c>
      <c r="T67" s="205">
        <v>47.4</v>
      </c>
    </row>
    <row r="68" spans="1:20" x14ac:dyDescent="0.25">
      <c r="A68" s="17">
        <v>21</v>
      </c>
      <c r="B68" s="26" t="s">
        <v>134</v>
      </c>
      <c r="C68" s="86">
        <v>0.6</v>
      </c>
      <c r="D68" s="86">
        <v>1</v>
      </c>
      <c r="E68" s="86">
        <v>2.1</v>
      </c>
      <c r="F68" s="86">
        <v>0</v>
      </c>
      <c r="G68" s="87">
        <v>3.7</v>
      </c>
      <c r="H68" s="86">
        <v>0.6</v>
      </c>
      <c r="I68" s="86">
        <v>2.4</v>
      </c>
      <c r="J68" s="86">
        <v>0.8</v>
      </c>
      <c r="K68" s="86">
        <v>0.6</v>
      </c>
      <c r="L68" s="87">
        <v>4.4000000000000004</v>
      </c>
      <c r="M68" s="86">
        <v>0.8</v>
      </c>
      <c r="N68" s="86">
        <v>0.2</v>
      </c>
      <c r="O68" s="86">
        <v>0</v>
      </c>
      <c r="P68" s="204">
        <v>0</v>
      </c>
      <c r="Q68" s="205">
        <v>1</v>
      </c>
      <c r="R68" s="204">
        <v>0</v>
      </c>
      <c r="S68" s="204">
        <v>0</v>
      </c>
      <c r="T68" s="205">
        <v>0</v>
      </c>
    </row>
    <row r="69" spans="1:20" x14ac:dyDescent="0.25">
      <c r="A69" s="17">
        <v>22</v>
      </c>
      <c r="B69" s="26" t="s">
        <v>135</v>
      </c>
      <c r="C69" s="86">
        <v>0</v>
      </c>
      <c r="D69" s="86">
        <v>9.1999999999999993</v>
      </c>
      <c r="E69" s="86">
        <v>13.7</v>
      </c>
      <c r="F69" s="86">
        <v>3.5</v>
      </c>
      <c r="G69" s="87">
        <v>26.4</v>
      </c>
      <c r="H69" s="86">
        <v>0</v>
      </c>
      <c r="I69" s="86">
        <v>0</v>
      </c>
      <c r="J69" s="86">
        <v>15.9</v>
      </c>
      <c r="K69" s="86">
        <v>0</v>
      </c>
      <c r="L69" s="87">
        <v>15.9</v>
      </c>
      <c r="M69" s="86">
        <v>0</v>
      </c>
      <c r="N69" s="86">
        <v>35.799999999999997</v>
      </c>
      <c r="O69" s="86">
        <v>22.4</v>
      </c>
      <c r="P69" s="204">
        <v>2.4</v>
      </c>
      <c r="Q69" s="205">
        <v>60.6</v>
      </c>
      <c r="R69" s="204">
        <v>0.9</v>
      </c>
      <c r="S69" s="204">
        <v>0</v>
      </c>
      <c r="T69" s="205">
        <v>1</v>
      </c>
    </row>
    <row r="70" spans="1:20" x14ac:dyDescent="0.25">
      <c r="B70" s="26" t="s">
        <v>136</v>
      </c>
      <c r="C70" s="86">
        <v>0</v>
      </c>
      <c r="D70" s="86">
        <v>0</v>
      </c>
      <c r="E70" s="86">
        <v>0</v>
      </c>
      <c r="F70" s="86">
        <v>0</v>
      </c>
      <c r="G70" s="87">
        <v>0</v>
      </c>
      <c r="H70" s="86">
        <v>0</v>
      </c>
      <c r="I70" s="86">
        <v>0</v>
      </c>
      <c r="J70" s="86">
        <v>0</v>
      </c>
      <c r="K70" s="86">
        <v>0</v>
      </c>
      <c r="L70" s="87">
        <v>0</v>
      </c>
      <c r="M70" s="86">
        <v>0</v>
      </c>
      <c r="N70" s="86">
        <v>0</v>
      </c>
      <c r="O70" s="86">
        <v>0</v>
      </c>
      <c r="P70" s="206">
        <v>0</v>
      </c>
      <c r="Q70" s="207">
        <v>0</v>
      </c>
      <c r="R70" s="206">
        <v>0</v>
      </c>
      <c r="S70" s="206">
        <v>0</v>
      </c>
      <c r="T70" s="207">
        <v>0</v>
      </c>
    </row>
    <row r="71" spans="1:20" ht="13" x14ac:dyDescent="0.25">
      <c r="B71" s="160" t="s">
        <v>137</v>
      </c>
      <c r="C71" s="185">
        <v>10.4</v>
      </c>
      <c r="D71" s="185">
        <v>30.8</v>
      </c>
      <c r="E71" s="185">
        <v>46.6</v>
      </c>
      <c r="F71" s="185">
        <v>15.5</v>
      </c>
      <c r="G71" s="185">
        <v>103.3</v>
      </c>
      <c r="H71" s="185">
        <v>14.8</v>
      </c>
      <c r="I71" s="185">
        <v>23.4</v>
      </c>
      <c r="J71" s="185">
        <v>48.4</v>
      </c>
      <c r="K71" s="185">
        <v>43.3</v>
      </c>
      <c r="L71" s="185">
        <v>129.9</v>
      </c>
      <c r="M71" s="185">
        <v>20.6</v>
      </c>
      <c r="N71" s="185">
        <v>69.7</v>
      </c>
      <c r="O71" s="185">
        <v>59</v>
      </c>
      <c r="P71" s="185">
        <v>23.4</v>
      </c>
      <c r="Q71" s="185">
        <v>172.8</v>
      </c>
      <c r="R71" s="185">
        <v>41.4</v>
      </c>
      <c r="S71" s="185">
        <v>44.2</v>
      </c>
      <c r="T71" s="185">
        <v>85.7</v>
      </c>
    </row>
    <row r="72" spans="1:20" x14ac:dyDescent="0.25">
      <c r="C72" s="70"/>
      <c r="D72" s="70"/>
      <c r="E72" s="70"/>
      <c r="F72" s="70"/>
      <c r="G72" s="70"/>
      <c r="H72" s="70"/>
      <c r="I72" s="70"/>
      <c r="J72" s="70"/>
      <c r="K72" s="70"/>
      <c r="L72" s="70"/>
      <c r="M72" s="70"/>
      <c r="N72" s="70"/>
      <c r="O72" s="70"/>
      <c r="P72" s="70"/>
      <c r="Q72" s="70"/>
    </row>
    <row r="73" spans="1:20" ht="27" x14ac:dyDescent="0.25">
      <c r="B73" s="70" t="s">
        <v>59</v>
      </c>
      <c r="C73" s="70"/>
      <c r="D73" s="70"/>
      <c r="E73" s="70"/>
      <c r="F73" s="70"/>
      <c r="G73" s="70"/>
      <c r="H73" s="70"/>
      <c r="I73" s="70"/>
      <c r="J73" s="70"/>
      <c r="K73" s="70"/>
      <c r="L73" s="70"/>
      <c r="M73" s="70"/>
      <c r="N73" s="70"/>
      <c r="O73" s="70"/>
      <c r="P73" s="70"/>
      <c r="Q73" s="70"/>
    </row>
    <row r="74" spans="1:20" x14ac:dyDescent="0.25">
      <c r="C74" s="70"/>
      <c r="D74" s="70"/>
      <c r="E74" s="70"/>
      <c r="F74" s="70"/>
      <c r="G74" s="70"/>
      <c r="H74" s="70"/>
      <c r="I74" s="70"/>
      <c r="J74" s="70"/>
      <c r="K74" s="70"/>
      <c r="L74" s="70"/>
      <c r="M74" s="70"/>
      <c r="N74" s="70"/>
      <c r="O74" s="70"/>
      <c r="P74" s="70"/>
      <c r="Q74" s="70"/>
    </row>
    <row r="75" spans="1:20" x14ac:dyDescent="0.25">
      <c r="C75" s="70"/>
      <c r="D75" s="70"/>
      <c r="E75" s="70"/>
      <c r="F75" s="70"/>
      <c r="G75" s="70"/>
      <c r="H75" s="70"/>
      <c r="I75" s="70"/>
      <c r="J75" s="70"/>
      <c r="K75" s="70"/>
      <c r="L75" s="70"/>
      <c r="M75" s="70"/>
      <c r="N75" s="70"/>
      <c r="O75" s="70"/>
      <c r="P75" s="70"/>
      <c r="Q75" s="70"/>
    </row>
    <row r="76" spans="1:20" x14ac:dyDescent="0.25">
      <c r="C76" s="73"/>
      <c r="D76" s="73"/>
      <c r="E76" s="73"/>
      <c r="F76" s="73"/>
      <c r="G76" s="73"/>
      <c r="H76" s="73"/>
      <c r="I76" s="74"/>
      <c r="J76" s="73"/>
      <c r="K76" s="73"/>
      <c r="L76" s="73"/>
      <c r="M76" s="73"/>
      <c r="N76" s="73"/>
      <c r="O76" s="73"/>
      <c r="P76" s="73"/>
      <c r="Q76" s="73"/>
    </row>
    <row r="77" spans="1:20" x14ac:dyDescent="0.25">
      <c r="C77" s="73"/>
      <c r="D77" s="73"/>
      <c r="E77" s="73"/>
      <c r="F77" s="73"/>
      <c r="G77" s="73"/>
      <c r="H77" s="73"/>
      <c r="I77" s="74"/>
      <c r="J77" s="73"/>
      <c r="K77" s="73"/>
      <c r="L77" s="73"/>
      <c r="M77" s="73"/>
      <c r="N77" s="73"/>
      <c r="O77" s="73"/>
      <c r="P77" s="73"/>
      <c r="Q77" s="73"/>
    </row>
    <row r="78" spans="1:20" x14ac:dyDescent="0.25">
      <c r="C78" s="73"/>
      <c r="D78" s="73"/>
      <c r="E78" s="73"/>
      <c r="F78" s="73"/>
      <c r="G78" s="73"/>
      <c r="H78" s="73"/>
      <c r="I78" s="73"/>
      <c r="J78" s="73"/>
      <c r="K78" s="73"/>
      <c r="L78" s="73"/>
      <c r="M78" s="73"/>
      <c r="N78" s="73"/>
      <c r="O78" s="73"/>
      <c r="P78" s="73"/>
      <c r="Q78" s="73"/>
    </row>
    <row r="79" spans="1:20" x14ac:dyDescent="0.25">
      <c r="C79" s="73"/>
      <c r="D79" s="73"/>
      <c r="E79" s="73"/>
      <c r="F79" s="73"/>
      <c r="G79" s="73"/>
      <c r="H79" s="73"/>
      <c r="I79" s="73"/>
      <c r="J79" s="73"/>
      <c r="K79" s="73"/>
      <c r="L79" s="73"/>
      <c r="M79" s="73"/>
      <c r="N79" s="73"/>
      <c r="O79" s="73"/>
      <c r="P79" s="73"/>
      <c r="Q79" s="73"/>
    </row>
    <row r="80" spans="1:20" x14ac:dyDescent="0.25">
      <c r="C80" s="1"/>
      <c r="D80" s="1"/>
      <c r="E80" s="1"/>
      <c r="F80" s="1"/>
      <c r="G80" s="1"/>
      <c r="H80" s="1"/>
      <c r="I80" s="1"/>
      <c r="J80" s="1"/>
      <c r="K80" s="1"/>
      <c r="L80" s="1"/>
      <c r="M80" s="1"/>
      <c r="N80" s="1"/>
      <c r="O80" s="1"/>
      <c r="P80" s="1"/>
      <c r="Q80" s="1"/>
    </row>
  </sheetData>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79"/>
  <sheetViews>
    <sheetView workbookViewId="0">
      <pane xSplit="2" ySplit="5" topLeftCell="I48" activePane="bottomRight" state="frozen"/>
      <selection pane="topRight"/>
      <selection pane="bottomLeft"/>
      <selection pane="bottomRight" activeCell="U61" sqref="U61"/>
    </sheetView>
  </sheetViews>
  <sheetFormatPr defaultColWidth="13.08984375" defaultRowHeight="12.5" x14ac:dyDescent="0.25"/>
  <cols>
    <col min="1" max="1" width="5.36328125" customWidth="1"/>
    <col min="2" max="2" width="37.453125" customWidth="1"/>
    <col min="3" max="20" width="9.7265625" customWidth="1"/>
    <col min="21" max="22" width="8.6328125" customWidth="1"/>
  </cols>
  <sheetData>
    <row r="1" spans="1:20" ht="30.75" customHeight="1" x14ac:dyDescent="0.25">
      <c r="B1" s="15"/>
      <c r="C1" s="73"/>
      <c r="D1" s="73"/>
      <c r="E1" s="73"/>
      <c r="F1" s="73"/>
      <c r="G1" s="73"/>
      <c r="H1" s="74"/>
      <c r="I1" s="73"/>
      <c r="J1" s="73"/>
      <c r="K1" s="73"/>
      <c r="L1" s="73"/>
      <c r="M1" s="73"/>
      <c r="N1" s="73"/>
      <c r="O1" s="73"/>
      <c r="P1" s="73"/>
      <c r="Q1" s="73"/>
    </row>
    <row r="2" spans="1:20" x14ac:dyDescent="0.25">
      <c r="C2" s="73"/>
      <c r="D2" s="73"/>
      <c r="E2" s="73"/>
      <c r="F2" s="73"/>
      <c r="G2" s="73"/>
      <c r="H2" s="74"/>
      <c r="I2" s="73"/>
      <c r="J2" s="73"/>
      <c r="K2" s="73"/>
      <c r="L2" s="73"/>
      <c r="M2" s="73"/>
      <c r="N2" s="73"/>
      <c r="O2" s="73"/>
      <c r="P2" s="73"/>
      <c r="Q2" s="73"/>
    </row>
    <row r="3" spans="1:20" ht="18" x14ac:dyDescent="0.25">
      <c r="B3" s="16" t="s">
        <v>155</v>
      </c>
      <c r="C3" s="73"/>
      <c r="D3" s="73"/>
      <c r="E3" s="73"/>
      <c r="F3" s="73"/>
      <c r="G3" s="73"/>
      <c r="H3" s="74"/>
      <c r="I3" s="73"/>
      <c r="J3" s="73"/>
      <c r="K3" s="73"/>
      <c r="L3" s="73"/>
      <c r="M3" s="73"/>
      <c r="N3" s="73"/>
      <c r="O3" s="73"/>
      <c r="P3" s="73"/>
      <c r="Q3" s="73"/>
    </row>
    <row r="4" spans="1:20" x14ac:dyDescent="0.25">
      <c r="C4" s="73"/>
      <c r="D4" s="73"/>
      <c r="E4" s="73"/>
      <c r="F4" s="73"/>
      <c r="G4" s="73"/>
      <c r="H4" s="74"/>
      <c r="I4" s="73"/>
      <c r="J4" s="73"/>
      <c r="K4" s="73"/>
      <c r="L4" s="73"/>
      <c r="M4" s="73"/>
      <c r="N4" s="73"/>
      <c r="O4" s="73"/>
      <c r="P4" s="73"/>
      <c r="Q4" s="73"/>
    </row>
    <row r="5" spans="1:20" ht="13" x14ac:dyDescent="0.25">
      <c r="B5" s="186"/>
      <c r="C5" s="111" t="s">
        <v>13</v>
      </c>
      <c r="D5" s="111" t="s">
        <v>14</v>
      </c>
      <c r="E5" s="111" t="s">
        <v>15</v>
      </c>
      <c r="F5" s="111" t="s">
        <v>16</v>
      </c>
      <c r="G5" s="112">
        <v>2023</v>
      </c>
      <c r="H5" s="111" t="s">
        <v>17</v>
      </c>
      <c r="I5" s="111" t="s">
        <v>18</v>
      </c>
      <c r="J5" s="111" t="s">
        <v>19</v>
      </c>
      <c r="K5" s="111" t="s">
        <v>20</v>
      </c>
      <c r="L5" s="112">
        <v>2024</v>
      </c>
      <c r="M5" s="111" t="s">
        <v>21</v>
      </c>
      <c r="N5" s="111" t="s">
        <v>22</v>
      </c>
      <c r="O5" s="111" t="s">
        <v>23</v>
      </c>
      <c r="P5" s="111" t="s">
        <v>24</v>
      </c>
      <c r="Q5" s="112">
        <v>2025</v>
      </c>
      <c r="R5" s="111" t="s">
        <v>25</v>
      </c>
      <c r="S5" s="111" t="s">
        <v>26</v>
      </c>
      <c r="T5" s="111" t="s">
        <v>27</v>
      </c>
    </row>
    <row r="6" spans="1:20" ht="13" x14ac:dyDescent="0.25">
      <c r="A6" s="113">
        <v>110</v>
      </c>
      <c r="B6" s="78" t="s">
        <v>141</v>
      </c>
      <c r="C6" s="79"/>
      <c r="D6" s="79"/>
      <c r="E6" s="79"/>
      <c r="F6" s="79"/>
      <c r="G6" s="80"/>
      <c r="H6" s="79"/>
      <c r="I6" s="79"/>
      <c r="J6" s="79"/>
      <c r="K6" s="79"/>
      <c r="L6" s="80"/>
      <c r="M6" s="79"/>
      <c r="N6" s="79"/>
      <c r="O6" s="79"/>
      <c r="P6" s="79"/>
      <c r="Q6" s="80"/>
      <c r="R6" s="79"/>
      <c r="T6" s="80"/>
    </row>
    <row r="7" spans="1:20" ht="13" x14ac:dyDescent="0.25">
      <c r="A7" s="113">
        <v>111</v>
      </c>
      <c r="B7" s="220" t="s">
        <v>156</v>
      </c>
      <c r="C7" s="221">
        <v>5239</v>
      </c>
      <c r="D7" s="221">
        <v>6622</v>
      </c>
      <c r="E7" s="221">
        <v>5915</v>
      </c>
      <c r="F7" s="221">
        <v>6564</v>
      </c>
      <c r="G7" s="221">
        <v>24340</v>
      </c>
      <c r="H7" s="221">
        <v>6006</v>
      </c>
      <c r="I7" s="221">
        <v>6152</v>
      </c>
      <c r="J7" s="221">
        <v>6025</v>
      </c>
      <c r="K7" s="221">
        <v>6724</v>
      </c>
      <c r="L7" s="221">
        <v>24907</v>
      </c>
      <c r="M7" s="221">
        <v>6524</v>
      </c>
      <c r="N7" s="221">
        <v>6509</v>
      </c>
      <c r="O7" s="221">
        <v>6145</v>
      </c>
      <c r="P7" s="221">
        <v>6170</v>
      </c>
      <c r="Q7" s="221">
        <v>25348</v>
      </c>
      <c r="R7" s="221">
        <v>5930</v>
      </c>
      <c r="S7" s="221">
        <v>5745</v>
      </c>
      <c r="T7" s="221">
        <v>11675</v>
      </c>
    </row>
    <row r="8" spans="1:20" x14ac:dyDescent="0.25">
      <c r="B8" s="26" t="s">
        <v>109</v>
      </c>
      <c r="C8" s="114">
        <v>282</v>
      </c>
      <c r="D8" s="114">
        <v>367</v>
      </c>
      <c r="E8" s="114">
        <v>330</v>
      </c>
      <c r="F8" s="114">
        <v>370</v>
      </c>
      <c r="G8" s="115">
        <v>1349</v>
      </c>
      <c r="H8" s="114">
        <v>346</v>
      </c>
      <c r="I8" s="114">
        <v>355</v>
      </c>
      <c r="J8" s="114">
        <v>369</v>
      </c>
      <c r="K8" s="114">
        <v>392</v>
      </c>
      <c r="L8" s="115">
        <v>1462</v>
      </c>
      <c r="M8" s="114">
        <v>347</v>
      </c>
      <c r="N8" s="114">
        <v>347</v>
      </c>
      <c r="O8" s="114">
        <v>339</v>
      </c>
      <c r="P8" s="114">
        <v>340</v>
      </c>
      <c r="Q8" s="115">
        <v>1374</v>
      </c>
      <c r="R8" s="114">
        <v>330</v>
      </c>
      <c r="S8" s="114">
        <v>321</v>
      </c>
      <c r="T8" s="115">
        <v>651</v>
      </c>
    </row>
    <row r="9" spans="1:20" x14ac:dyDescent="0.25">
      <c r="A9" s="17">
        <v>115</v>
      </c>
      <c r="B9" s="26" t="s">
        <v>157</v>
      </c>
      <c r="C9" s="114">
        <v>68</v>
      </c>
      <c r="D9" s="114">
        <v>156</v>
      </c>
      <c r="E9" s="114">
        <v>0</v>
      </c>
      <c r="F9" s="114">
        <v>0</v>
      </c>
      <c r="G9" s="115">
        <v>224</v>
      </c>
      <c r="H9" s="114">
        <v>0</v>
      </c>
      <c r="I9" s="114">
        <v>0</v>
      </c>
      <c r="J9" s="114">
        <v>0</v>
      </c>
      <c r="K9" s="114">
        <v>0</v>
      </c>
      <c r="L9" s="115">
        <v>0</v>
      </c>
      <c r="M9" s="114">
        <v>0</v>
      </c>
      <c r="N9" s="114">
        <v>0</v>
      </c>
      <c r="O9" s="114">
        <v>0</v>
      </c>
      <c r="P9" s="114">
        <v>0</v>
      </c>
      <c r="Q9" s="115">
        <v>0</v>
      </c>
      <c r="R9" s="114">
        <v>0</v>
      </c>
      <c r="S9" s="114">
        <v>0</v>
      </c>
      <c r="T9" s="115">
        <v>0</v>
      </c>
    </row>
    <row r="10" spans="1:20" ht="13" x14ac:dyDescent="0.25">
      <c r="B10" s="126"/>
      <c r="C10" s="72"/>
      <c r="D10" s="72"/>
      <c r="E10" s="72"/>
      <c r="F10" s="72"/>
      <c r="G10" s="150"/>
      <c r="H10" s="72"/>
      <c r="I10" s="72"/>
      <c r="J10" s="72"/>
      <c r="K10" s="72"/>
      <c r="L10" s="150"/>
      <c r="M10" s="72"/>
      <c r="N10" s="72"/>
      <c r="O10" s="72"/>
      <c r="P10" s="72"/>
      <c r="Q10" s="150"/>
      <c r="R10" s="72"/>
      <c r="S10" s="72"/>
      <c r="T10" s="150"/>
    </row>
    <row r="11" spans="1:20" ht="13" x14ac:dyDescent="0.25">
      <c r="B11" s="99" t="s">
        <v>85</v>
      </c>
      <c r="C11" s="94"/>
      <c r="D11" s="94"/>
      <c r="E11" s="94"/>
      <c r="F11" s="94"/>
      <c r="G11" s="95"/>
      <c r="H11" s="94"/>
      <c r="I11" s="94"/>
      <c r="J11" s="94"/>
      <c r="K11" s="94"/>
      <c r="L11" s="95"/>
      <c r="M11" s="94"/>
      <c r="N11" s="94"/>
      <c r="O11" s="94"/>
      <c r="P11" s="94"/>
      <c r="Q11" s="95"/>
      <c r="R11" s="94"/>
      <c r="T11" s="95"/>
    </row>
    <row r="12" spans="1:20" x14ac:dyDescent="0.25">
      <c r="B12" s="26" t="s">
        <v>87</v>
      </c>
      <c r="C12" s="124">
        <v>306</v>
      </c>
      <c r="D12" s="124">
        <v>347</v>
      </c>
      <c r="E12" s="124">
        <v>347</v>
      </c>
      <c r="F12" s="124">
        <v>338</v>
      </c>
      <c r="G12" s="125">
        <v>1338</v>
      </c>
      <c r="H12" s="124">
        <v>306</v>
      </c>
      <c r="I12" s="124">
        <v>325</v>
      </c>
      <c r="J12" s="124">
        <v>337</v>
      </c>
      <c r="K12" s="124">
        <v>335</v>
      </c>
      <c r="L12" s="125">
        <v>1303</v>
      </c>
      <c r="M12" s="124">
        <v>332</v>
      </c>
      <c r="N12" s="124">
        <v>344</v>
      </c>
      <c r="O12" s="124">
        <v>350</v>
      </c>
      <c r="P12" s="124">
        <v>339</v>
      </c>
      <c r="Q12" s="125">
        <v>1364</v>
      </c>
      <c r="R12" s="124">
        <v>317</v>
      </c>
      <c r="S12" s="124">
        <v>310</v>
      </c>
      <c r="T12" s="125">
        <v>627</v>
      </c>
    </row>
    <row r="13" spans="1:20" ht="13" x14ac:dyDescent="0.25">
      <c r="B13" s="126"/>
      <c r="C13" s="72"/>
      <c r="D13" s="72"/>
      <c r="E13" s="72"/>
      <c r="F13" s="72"/>
      <c r="G13" s="150"/>
      <c r="H13" s="72"/>
      <c r="I13" s="72"/>
      <c r="J13" s="72"/>
      <c r="K13" s="72"/>
      <c r="L13" s="150"/>
      <c r="M13" s="72"/>
      <c r="N13" s="72"/>
      <c r="O13" s="72"/>
      <c r="P13" s="72"/>
      <c r="Q13" s="150"/>
      <c r="R13" s="72"/>
      <c r="S13" s="72"/>
      <c r="T13" s="150"/>
    </row>
    <row r="14" spans="1:20" ht="13" x14ac:dyDescent="0.25">
      <c r="B14" s="99" t="s">
        <v>151</v>
      </c>
      <c r="C14" s="94"/>
      <c r="D14" s="94"/>
      <c r="E14" s="94"/>
      <c r="F14" s="94"/>
      <c r="G14" s="95"/>
      <c r="H14" s="94"/>
      <c r="I14" s="94"/>
      <c r="J14" s="94"/>
      <c r="K14" s="94"/>
      <c r="L14" s="95"/>
      <c r="M14" s="94"/>
      <c r="N14" s="94"/>
      <c r="O14" s="94"/>
      <c r="P14" s="94"/>
      <c r="Q14" s="95"/>
      <c r="R14" s="94"/>
      <c r="T14" s="95"/>
    </row>
    <row r="15" spans="1:20" x14ac:dyDescent="0.25">
      <c r="B15" s="26" t="s">
        <v>93</v>
      </c>
      <c r="C15" s="124">
        <v>307</v>
      </c>
      <c r="D15" s="124">
        <v>345</v>
      </c>
      <c r="E15" s="124">
        <v>328</v>
      </c>
      <c r="F15" s="124">
        <v>348</v>
      </c>
      <c r="G15" s="125">
        <v>1328</v>
      </c>
      <c r="H15" s="124">
        <v>314</v>
      </c>
      <c r="I15" s="124">
        <v>323</v>
      </c>
      <c r="J15" s="124">
        <v>332</v>
      </c>
      <c r="K15" s="124">
        <v>342</v>
      </c>
      <c r="L15" s="125">
        <v>1311</v>
      </c>
      <c r="M15" s="124">
        <v>328</v>
      </c>
      <c r="N15" s="124">
        <v>336</v>
      </c>
      <c r="O15" s="124">
        <v>337</v>
      </c>
      <c r="P15" s="124">
        <v>323</v>
      </c>
      <c r="Q15" s="125">
        <v>1323</v>
      </c>
      <c r="R15" s="124">
        <v>326</v>
      </c>
      <c r="S15" s="124">
        <v>325</v>
      </c>
      <c r="T15" s="125">
        <v>651</v>
      </c>
    </row>
    <row r="16" spans="1:20" x14ac:dyDescent="0.25">
      <c r="B16" s="26" t="s">
        <v>94</v>
      </c>
      <c r="C16" s="124">
        <v>3410</v>
      </c>
      <c r="D16" s="124">
        <v>3792</v>
      </c>
      <c r="E16" s="124">
        <v>3567</v>
      </c>
      <c r="F16" s="124">
        <v>3786</v>
      </c>
      <c r="G16" s="125">
        <v>3639</v>
      </c>
      <c r="H16" s="124">
        <v>3447</v>
      </c>
      <c r="I16" s="124">
        <v>3551</v>
      </c>
      <c r="J16" s="124">
        <v>3609</v>
      </c>
      <c r="K16" s="124">
        <v>3716</v>
      </c>
      <c r="L16" s="125">
        <v>3581</v>
      </c>
      <c r="M16" s="124">
        <v>3641</v>
      </c>
      <c r="N16" s="124">
        <v>3689.1629054945101</v>
      </c>
      <c r="O16" s="124">
        <v>3622.3589290322602</v>
      </c>
      <c r="P16" s="124">
        <v>3507.2675923912998</v>
      </c>
      <c r="Q16" s="125">
        <v>3614.5150133879802</v>
      </c>
      <c r="R16" s="124">
        <v>3622.7005833333301</v>
      </c>
      <c r="S16" s="124">
        <v>3571.5201351648402</v>
      </c>
      <c r="T16" s="125">
        <v>3596.9689767955801</v>
      </c>
    </row>
    <row r="17" spans="2:20" x14ac:dyDescent="0.25">
      <c r="B17" s="26" t="s">
        <v>100</v>
      </c>
      <c r="C17" s="133">
        <v>1.77</v>
      </c>
      <c r="D17" s="133">
        <v>1.98</v>
      </c>
      <c r="E17" s="133">
        <v>1.86</v>
      </c>
      <c r="F17" s="133">
        <v>1.95</v>
      </c>
      <c r="G17" s="134">
        <v>1.89</v>
      </c>
      <c r="H17" s="133">
        <v>1.98</v>
      </c>
      <c r="I17" s="133">
        <v>1.97</v>
      </c>
      <c r="J17" s="133">
        <v>1.88</v>
      </c>
      <c r="K17" s="133">
        <v>2.0299999999999998</v>
      </c>
      <c r="L17" s="134">
        <v>1.96</v>
      </c>
      <c r="M17" s="133">
        <v>2.0499999999999998</v>
      </c>
      <c r="N17" s="133">
        <v>2.0073791202307198</v>
      </c>
      <c r="O17" s="133">
        <v>1.9346958381755299</v>
      </c>
      <c r="P17" s="158">
        <v>2.0201777889697898</v>
      </c>
      <c r="Q17" s="159">
        <v>2.0038895739813198</v>
      </c>
      <c r="R17" s="158">
        <v>1.93359354098647</v>
      </c>
      <c r="S17" s="158">
        <v>1.8752780235212101</v>
      </c>
      <c r="T17" s="159">
        <v>1.90448212286942</v>
      </c>
    </row>
    <row r="18" spans="2:20" x14ac:dyDescent="0.25">
      <c r="B18" s="26" t="s">
        <v>101</v>
      </c>
      <c r="C18" s="135">
        <v>96.6</v>
      </c>
      <c r="D18" s="135">
        <v>96.9</v>
      </c>
      <c r="E18" s="135">
        <v>96.8</v>
      </c>
      <c r="F18" s="135">
        <v>96.8</v>
      </c>
      <c r="G18" s="138">
        <v>96.8</v>
      </c>
      <c r="H18" s="135">
        <v>96.9</v>
      </c>
      <c r="I18" s="135">
        <v>96.7</v>
      </c>
      <c r="J18" s="135">
        <v>96.6</v>
      </c>
      <c r="K18" s="135">
        <v>96.9</v>
      </c>
      <c r="L18" s="138">
        <v>96.8</v>
      </c>
      <c r="M18" s="135">
        <v>96.87</v>
      </c>
      <c r="N18" s="135">
        <v>96.585304738073205</v>
      </c>
      <c r="O18" s="135">
        <v>94.281987680042505</v>
      </c>
      <c r="P18" s="173">
        <v>94.6479627216289</v>
      </c>
      <c r="Q18" s="175">
        <v>95.615983723876795</v>
      </c>
      <c r="R18" s="173">
        <v>94.062433000138697</v>
      </c>
      <c r="S18" s="173">
        <v>94.263521300085202</v>
      </c>
      <c r="T18" s="175">
        <v>94.161278020337207</v>
      </c>
    </row>
    <row r="19" spans="2:20" ht="13" x14ac:dyDescent="0.25">
      <c r="B19" s="126"/>
      <c r="C19" s="72"/>
      <c r="D19" s="72"/>
      <c r="E19" s="72"/>
      <c r="F19" s="72"/>
      <c r="G19" s="150"/>
      <c r="H19" s="151"/>
      <c r="I19" s="151"/>
      <c r="J19" s="151"/>
      <c r="K19" s="151"/>
      <c r="L19" s="150"/>
      <c r="M19" s="151"/>
      <c r="N19" s="151"/>
      <c r="O19" s="151"/>
      <c r="P19" s="151"/>
      <c r="Q19" s="152"/>
      <c r="R19" s="151"/>
      <c r="S19" s="151"/>
      <c r="T19" s="152"/>
    </row>
    <row r="20" spans="2:20" x14ac:dyDescent="0.25">
      <c r="B20" s="201" t="s">
        <v>103</v>
      </c>
      <c r="C20" s="191">
        <v>5033</v>
      </c>
      <c r="D20" s="191">
        <v>6361</v>
      </c>
      <c r="E20" s="191">
        <v>5680</v>
      </c>
      <c r="F20" s="191">
        <v>6309</v>
      </c>
      <c r="G20" s="192">
        <v>23383</v>
      </c>
      <c r="H20" s="124">
        <v>5773</v>
      </c>
      <c r="I20" s="124">
        <v>5913</v>
      </c>
      <c r="J20" s="124">
        <v>5788</v>
      </c>
      <c r="K20" s="124">
        <v>6461</v>
      </c>
      <c r="L20" s="192">
        <v>23935</v>
      </c>
      <c r="M20" s="124">
        <v>6265</v>
      </c>
      <c r="N20" s="124">
        <v>6250</v>
      </c>
      <c r="O20" s="124">
        <v>5897</v>
      </c>
      <c r="P20" s="124">
        <v>5912</v>
      </c>
      <c r="Q20" s="125">
        <v>24324</v>
      </c>
      <c r="R20" s="124">
        <v>5682</v>
      </c>
      <c r="S20" s="124">
        <v>5499</v>
      </c>
      <c r="T20" s="125">
        <v>11181</v>
      </c>
    </row>
    <row r="21" spans="2:20" ht="15" x14ac:dyDescent="0.25">
      <c r="B21" s="97" t="s">
        <v>106</v>
      </c>
      <c r="C21" s="110">
        <v>1.72</v>
      </c>
      <c r="D21" s="110">
        <v>1.63</v>
      </c>
      <c r="E21" s="110">
        <v>1.85</v>
      </c>
      <c r="F21" s="110">
        <v>1.76</v>
      </c>
      <c r="G21" s="110">
        <v>1.74</v>
      </c>
      <c r="H21" s="161">
        <v>1.93</v>
      </c>
      <c r="I21" s="161">
        <v>1.71</v>
      </c>
      <c r="J21" s="161">
        <v>1.88</v>
      </c>
      <c r="K21" s="161">
        <v>1.62</v>
      </c>
      <c r="L21" s="110">
        <v>1.78</v>
      </c>
      <c r="M21" s="161">
        <v>1.28</v>
      </c>
      <c r="N21" s="161">
        <v>1.49</v>
      </c>
      <c r="O21" s="161">
        <v>1.51</v>
      </c>
      <c r="P21" s="161">
        <v>0.98</v>
      </c>
      <c r="Q21" s="161">
        <v>1.32</v>
      </c>
      <c r="R21" s="161">
        <v>0.71</v>
      </c>
      <c r="S21" s="161">
        <v>1.52</v>
      </c>
      <c r="T21" s="161">
        <v>1.1100000000000001</v>
      </c>
    </row>
    <row r="22" spans="2:20" ht="13" x14ac:dyDescent="0.25">
      <c r="B22" s="162" t="s">
        <v>107</v>
      </c>
      <c r="C22" s="163"/>
      <c r="D22" s="163"/>
      <c r="E22" s="163"/>
      <c r="F22" s="163"/>
      <c r="G22" s="163"/>
      <c r="H22" s="163"/>
      <c r="I22" s="163"/>
      <c r="J22" s="163"/>
      <c r="K22" s="163"/>
      <c r="L22" s="163"/>
      <c r="M22" s="163"/>
      <c r="N22" s="163"/>
      <c r="O22" s="163"/>
      <c r="P22" s="163"/>
      <c r="Q22" s="163"/>
      <c r="R22" s="163"/>
      <c r="S22" s="163"/>
      <c r="T22" s="163"/>
    </row>
    <row r="23" spans="2:20" x14ac:dyDescent="0.25">
      <c r="B23" s="26" t="s">
        <v>108</v>
      </c>
      <c r="C23" s="124">
        <v>4823</v>
      </c>
      <c r="D23" s="124">
        <v>6452</v>
      </c>
      <c r="E23" s="124">
        <v>5309</v>
      </c>
      <c r="F23" s="124">
        <v>6065</v>
      </c>
      <c r="G23" s="125">
        <v>22649</v>
      </c>
      <c r="H23" s="124">
        <v>5709</v>
      </c>
      <c r="I23" s="124">
        <v>5718</v>
      </c>
      <c r="J23" s="124">
        <v>5837</v>
      </c>
      <c r="K23" s="124">
        <v>6357</v>
      </c>
      <c r="L23" s="125">
        <v>23621</v>
      </c>
      <c r="M23" s="124">
        <v>6253</v>
      </c>
      <c r="N23" s="124">
        <v>5659</v>
      </c>
      <c r="O23" s="124">
        <v>5454</v>
      </c>
      <c r="P23" s="124">
        <v>6169</v>
      </c>
      <c r="Q23" s="125">
        <v>23535</v>
      </c>
      <c r="R23" s="124">
        <v>5691</v>
      </c>
      <c r="S23" s="124">
        <v>5254</v>
      </c>
      <c r="T23" s="125">
        <v>10945</v>
      </c>
    </row>
    <row r="24" spans="2:20" x14ac:dyDescent="0.25">
      <c r="B24" s="26" t="s">
        <v>109</v>
      </c>
      <c r="C24" s="124">
        <v>237</v>
      </c>
      <c r="D24" s="124">
        <v>327</v>
      </c>
      <c r="E24" s="124">
        <v>267</v>
      </c>
      <c r="F24" s="124">
        <v>295</v>
      </c>
      <c r="G24" s="125">
        <v>1126</v>
      </c>
      <c r="H24" s="124">
        <v>292</v>
      </c>
      <c r="I24" s="124">
        <v>297</v>
      </c>
      <c r="J24" s="124">
        <v>309</v>
      </c>
      <c r="K24" s="124">
        <v>332</v>
      </c>
      <c r="L24" s="125">
        <v>1230</v>
      </c>
      <c r="M24" s="124">
        <v>318</v>
      </c>
      <c r="N24" s="124">
        <v>292</v>
      </c>
      <c r="O24" s="124">
        <v>285</v>
      </c>
      <c r="P24" s="124">
        <v>329</v>
      </c>
      <c r="Q24" s="125">
        <v>1224</v>
      </c>
      <c r="R24" s="124">
        <v>308</v>
      </c>
      <c r="S24" s="124">
        <v>283</v>
      </c>
      <c r="T24" s="125">
        <v>591</v>
      </c>
    </row>
    <row r="25" spans="2:20" x14ac:dyDescent="0.25">
      <c r="B25" s="38" t="s">
        <v>157</v>
      </c>
      <c r="C25" s="86">
        <v>0</v>
      </c>
      <c r="D25" s="124">
        <v>-9.8350000000000009</v>
      </c>
      <c r="E25" s="124">
        <v>249.995</v>
      </c>
      <c r="F25" s="86">
        <v>0</v>
      </c>
      <c r="G25" s="125">
        <v>240</v>
      </c>
      <c r="H25" s="86">
        <v>-4</v>
      </c>
      <c r="I25" s="86">
        <v>0</v>
      </c>
      <c r="J25" s="86">
        <v>0</v>
      </c>
      <c r="K25" s="86">
        <v>0</v>
      </c>
      <c r="L25" s="138">
        <v>-4</v>
      </c>
      <c r="M25" s="86">
        <v>0</v>
      </c>
      <c r="N25" s="86">
        <v>0</v>
      </c>
      <c r="O25" s="86">
        <v>0</v>
      </c>
      <c r="P25" s="86">
        <v>0</v>
      </c>
      <c r="Q25" s="87">
        <v>0</v>
      </c>
      <c r="R25" s="86">
        <v>0</v>
      </c>
      <c r="S25" s="86">
        <v>0</v>
      </c>
      <c r="T25" s="87">
        <v>0</v>
      </c>
    </row>
    <row r="26" spans="2:20" x14ac:dyDescent="0.25">
      <c r="C26" s="147"/>
      <c r="D26" s="147"/>
      <c r="E26" s="147"/>
      <c r="F26" s="147"/>
      <c r="G26" s="148"/>
      <c r="H26" s="147"/>
      <c r="I26" s="147"/>
      <c r="J26" s="147"/>
      <c r="K26" s="147"/>
      <c r="L26" s="148"/>
      <c r="M26" s="147"/>
      <c r="N26" s="147"/>
      <c r="O26" s="147"/>
      <c r="P26" s="147"/>
      <c r="Q26" s="148"/>
      <c r="R26" s="147"/>
      <c r="S26" s="147"/>
      <c r="T26" s="148"/>
    </row>
    <row r="27" spans="2:20" ht="13" x14ac:dyDescent="0.25">
      <c r="B27" s="168" t="s">
        <v>110</v>
      </c>
      <c r="C27" s="169"/>
      <c r="D27" s="169"/>
      <c r="E27" s="169"/>
      <c r="F27" s="169"/>
      <c r="G27" s="169"/>
      <c r="H27" s="169"/>
      <c r="I27" s="169"/>
      <c r="J27" s="169"/>
      <c r="K27" s="169"/>
      <c r="L27" s="169"/>
      <c r="M27" s="169"/>
      <c r="N27" s="169"/>
      <c r="O27" s="169"/>
      <c r="P27" s="169"/>
      <c r="Q27" s="169"/>
      <c r="R27" s="169"/>
      <c r="S27" s="169"/>
      <c r="T27" s="169"/>
    </row>
    <row r="28" spans="2:20" ht="13" x14ac:dyDescent="0.25">
      <c r="B28" s="149" t="s">
        <v>111</v>
      </c>
      <c r="C28" s="147"/>
      <c r="D28" s="147"/>
      <c r="E28" s="147"/>
      <c r="F28" s="147"/>
      <c r="G28" s="148"/>
      <c r="H28" s="147"/>
      <c r="I28" s="147"/>
      <c r="J28" s="147"/>
      <c r="K28" s="147"/>
      <c r="L28" s="148"/>
      <c r="M28" s="147"/>
      <c r="N28" s="147"/>
      <c r="O28" s="147"/>
      <c r="P28" s="147"/>
      <c r="Q28" s="148"/>
      <c r="R28" s="147"/>
      <c r="S28" s="147"/>
      <c r="T28" s="148"/>
    </row>
    <row r="29" spans="2:20" x14ac:dyDescent="0.25">
      <c r="B29" s="26" t="s">
        <v>147</v>
      </c>
      <c r="C29" s="86">
        <v>48.396999999999998</v>
      </c>
      <c r="D29" s="86">
        <v>51.213999999999999</v>
      </c>
      <c r="E29" s="86">
        <v>44.350999999999999</v>
      </c>
      <c r="F29" s="86">
        <f t="shared" ref="F29:F36" si="0">G29-SUM(C29:E29)</f>
        <v>49.082000000000022</v>
      </c>
      <c r="G29" s="87">
        <v>193.04400000000001</v>
      </c>
      <c r="H29" s="86">
        <v>48.284999999999997</v>
      </c>
      <c r="I29" s="86">
        <v>57.985999999999997</v>
      </c>
      <c r="J29" s="86">
        <v>54.283000000000001</v>
      </c>
      <c r="K29" s="86">
        <f t="shared" ref="K29:K36" si="1">L29-SUM(H29:J29)</f>
        <v>56.68700000000004</v>
      </c>
      <c r="L29" s="87">
        <v>217.24100000000001</v>
      </c>
      <c r="M29" s="86">
        <v>59.633000000000003</v>
      </c>
      <c r="N29" s="86">
        <v>54.664999999999999</v>
      </c>
      <c r="O29" s="86">
        <v>53.1</v>
      </c>
      <c r="P29" s="135">
        <v>77.7</v>
      </c>
      <c r="Q29" s="138">
        <v>245.1</v>
      </c>
      <c r="R29" s="135">
        <v>72.7</v>
      </c>
      <c r="S29" s="135">
        <v>70.400000000000006</v>
      </c>
      <c r="T29" s="138">
        <v>143</v>
      </c>
    </row>
    <row r="30" spans="2:20" hidden="1" x14ac:dyDescent="0.25">
      <c r="B30" s="26" t="s">
        <v>148</v>
      </c>
      <c r="C30" s="86">
        <v>0</v>
      </c>
      <c r="D30" s="86">
        <v>0</v>
      </c>
      <c r="E30" s="86">
        <v>0</v>
      </c>
      <c r="F30" s="86">
        <f t="shared" si="0"/>
        <v>0</v>
      </c>
      <c r="G30" s="87">
        <v>0</v>
      </c>
      <c r="H30" s="86">
        <v>0</v>
      </c>
      <c r="I30" s="86">
        <v>0</v>
      </c>
      <c r="J30" s="86">
        <v>0</v>
      </c>
      <c r="K30" s="86">
        <f t="shared" si="1"/>
        <v>0</v>
      </c>
      <c r="L30" s="87">
        <v>0</v>
      </c>
      <c r="M30" s="86">
        <v>0</v>
      </c>
      <c r="N30" s="86">
        <v>0</v>
      </c>
      <c r="O30" s="86">
        <v>0</v>
      </c>
      <c r="P30" s="86">
        <v>0</v>
      </c>
      <c r="Q30" s="87">
        <v>0</v>
      </c>
      <c r="R30" s="86">
        <v>0</v>
      </c>
      <c r="S30" s="86">
        <v>0</v>
      </c>
      <c r="T30" s="87">
        <v>0</v>
      </c>
    </row>
    <row r="31" spans="2:20" x14ac:dyDescent="0.25">
      <c r="B31" s="26" t="s">
        <v>114</v>
      </c>
      <c r="C31" s="86">
        <v>5.4610000000000003</v>
      </c>
      <c r="D31" s="86">
        <v>10.983000000000001</v>
      </c>
      <c r="E31" s="86">
        <v>6.78</v>
      </c>
      <c r="F31" s="86">
        <f t="shared" si="0"/>
        <v>10.175999999999995</v>
      </c>
      <c r="G31" s="87">
        <v>33.4</v>
      </c>
      <c r="H31" s="86">
        <v>7.3040000000000003</v>
      </c>
      <c r="I31" s="86">
        <v>9.0939999999999994</v>
      </c>
      <c r="J31" s="86">
        <v>8.7880000000000003</v>
      </c>
      <c r="K31" s="86">
        <f t="shared" si="1"/>
        <v>5.5120000000000005</v>
      </c>
      <c r="L31" s="87">
        <v>30.698</v>
      </c>
      <c r="M31" s="86">
        <v>9.2840000000000007</v>
      </c>
      <c r="N31" s="86">
        <v>9.0470000000000006</v>
      </c>
      <c r="O31" s="86">
        <v>11.3</v>
      </c>
      <c r="P31" s="135">
        <v>26.1</v>
      </c>
      <c r="Q31" s="138">
        <v>55.8</v>
      </c>
      <c r="R31" s="135">
        <v>22.9</v>
      </c>
      <c r="S31" s="135">
        <v>15.6</v>
      </c>
      <c r="T31" s="138">
        <v>38.5</v>
      </c>
    </row>
    <row r="32" spans="2:20" x14ac:dyDescent="0.25">
      <c r="B32" s="26" t="s">
        <v>153</v>
      </c>
      <c r="C32" s="86">
        <v>0</v>
      </c>
      <c r="D32" s="86">
        <v>0</v>
      </c>
      <c r="E32" s="86">
        <v>0.27600000000000002</v>
      </c>
      <c r="F32" s="86">
        <f t="shared" si="0"/>
        <v>-2.4000000000000021E-2</v>
      </c>
      <c r="G32" s="87">
        <v>0.252</v>
      </c>
      <c r="H32" s="86">
        <v>-2E-3</v>
      </c>
      <c r="I32" s="86">
        <v>0</v>
      </c>
      <c r="J32" s="86">
        <v>0</v>
      </c>
      <c r="K32" s="86">
        <f t="shared" si="1"/>
        <v>2E-3</v>
      </c>
      <c r="L32" s="87">
        <v>0</v>
      </c>
      <c r="M32" s="86">
        <v>0</v>
      </c>
      <c r="N32" s="86">
        <v>0</v>
      </c>
      <c r="O32" s="86">
        <v>0</v>
      </c>
      <c r="P32" s="86">
        <v>0</v>
      </c>
      <c r="Q32" s="87">
        <v>0</v>
      </c>
      <c r="R32" s="86">
        <v>0</v>
      </c>
      <c r="S32" s="86">
        <v>0</v>
      </c>
      <c r="T32" s="87">
        <v>0</v>
      </c>
    </row>
    <row r="33" spans="1:20" hidden="1" x14ac:dyDescent="0.25">
      <c r="B33" s="26" t="s">
        <v>115</v>
      </c>
      <c r="C33" s="86">
        <v>0</v>
      </c>
      <c r="D33" s="86">
        <v>0</v>
      </c>
      <c r="E33" s="86">
        <v>0</v>
      </c>
      <c r="F33" s="86">
        <f t="shared" si="0"/>
        <v>0</v>
      </c>
      <c r="G33" s="87">
        <v>0</v>
      </c>
      <c r="H33" s="86">
        <v>0</v>
      </c>
      <c r="I33" s="86">
        <v>0</v>
      </c>
      <c r="J33" s="86">
        <v>0</v>
      </c>
      <c r="K33" s="86">
        <f t="shared" si="1"/>
        <v>0</v>
      </c>
      <c r="L33" s="87">
        <v>0</v>
      </c>
      <c r="M33" s="86">
        <v>0</v>
      </c>
      <c r="N33" s="86">
        <v>0</v>
      </c>
      <c r="O33" s="86">
        <v>0</v>
      </c>
      <c r="P33" s="86">
        <v>0</v>
      </c>
      <c r="Q33" s="87">
        <v>0</v>
      </c>
      <c r="R33" s="86">
        <v>0</v>
      </c>
      <c r="S33" s="86">
        <v>0</v>
      </c>
      <c r="T33" s="87">
        <v>0</v>
      </c>
    </row>
    <row r="34" spans="1:20" hidden="1" x14ac:dyDescent="0.25">
      <c r="B34" s="26" t="s">
        <v>116</v>
      </c>
      <c r="C34" s="86">
        <v>0</v>
      </c>
      <c r="D34" s="86">
        <v>-2.4E-2</v>
      </c>
      <c r="E34" s="86">
        <v>0</v>
      </c>
      <c r="F34" s="86">
        <f t="shared" si="0"/>
        <v>2.4E-2</v>
      </c>
      <c r="G34" s="87">
        <v>0</v>
      </c>
      <c r="H34" s="86">
        <v>0</v>
      </c>
      <c r="I34" s="86">
        <v>0</v>
      </c>
      <c r="J34" s="86">
        <v>0</v>
      </c>
      <c r="K34" s="86">
        <f t="shared" si="1"/>
        <v>0</v>
      </c>
      <c r="L34" s="87">
        <v>0</v>
      </c>
      <c r="M34" s="86">
        <v>0</v>
      </c>
      <c r="N34" s="86">
        <v>0</v>
      </c>
      <c r="O34" s="86">
        <v>0</v>
      </c>
      <c r="P34" s="86">
        <v>0</v>
      </c>
      <c r="Q34" s="87">
        <v>0</v>
      </c>
      <c r="R34" s="86">
        <v>0</v>
      </c>
      <c r="S34" s="86">
        <v>0</v>
      </c>
      <c r="T34" s="87">
        <v>0</v>
      </c>
    </row>
    <row r="35" spans="1:20" x14ac:dyDescent="0.25">
      <c r="B35" s="26" t="s">
        <v>117</v>
      </c>
      <c r="C35" s="86">
        <v>-2.5590000000000002</v>
      </c>
      <c r="D35" s="86">
        <v>-3.391</v>
      </c>
      <c r="E35" s="86">
        <v>-3.0710000000000002</v>
      </c>
      <c r="F35" s="86">
        <f t="shared" si="0"/>
        <v>-3.1689999999999987</v>
      </c>
      <c r="G35" s="87">
        <v>-12.19</v>
      </c>
      <c r="H35" s="86">
        <v>-2.7869999999999999</v>
      </c>
      <c r="I35" s="86">
        <v>-2.8159999999999998</v>
      </c>
      <c r="J35" s="86">
        <v>-2.887</v>
      </c>
      <c r="K35" s="86">
        <f t="shared" si="1"/>
        <v>-2.7669999999999995</v>
      </c>
      <c r="L35" s="87">
        <v>-11.257</v>
      </c>
      <c r="M35" s="86">
        <v>-0.26500000000000001</v>
      </c>
      <c r="N35" s="86">
        <v>-1.173</v>
      </c>
      <c r="O35" s="86">
        <v>-0.3</v>
      </c>
      <c r="P35" s="135">
        <v>-0.5</v>
      </c>
      <c r="Q35" s="138">
        <v>-2.2999999999999998</v>
      </c>
      <c r="R35" s="135">
        <v>-0.4</v>
      </c>
      <c r="S35" s="135">
        <v>-1.1000000000000001</v>
      </c>
      <c r="T35" s="138">
        <v>-1.5</v>
      </c>
    </row>
    <row r="36" spans="1:20" x14ac:dyDescent="0.25">
      <c r="B36" s="26" t="s">
        <v>118</v>
      </c>
      <c r="C36" s="86">
        <v>-0.65900000000000003</v>
      </c>
      <c r="D36" s="86">
        <v>-8.3000000000000004E-2</v>
      </c>
      <c r="E36" s="86">
        <v>-0.28499999999999998</v>
      </c>
      <c r="F36" s="86">
        <f t="shared" si="0"/>
        <v>0.44099999999999995</v>
      </c>
      <c r="G36" s="87">
        <v>-0.58599999999999997</v>
      </c>
      <c r="H36" s="86">
        <v>7.5999999999999998E-2</v>
      </c>
      <c r="I36" s="86">
        <v>-0.35799999999999998</v>
      </c>
      <c r="J36" s="86">
        <v>-0.28399999999999997</v>
      </c>
      <c r="K36" s="86">
        <f t="shared" si="1"/>
        <v>-2.4500000000000002</v>
      </c>
      <c r="L36" s="87">
        <v>-3.016</v>
      </c>
      <c r="M36" s="86">
        <v>1.006</v>
      </c>
      <c r="N36" s="86">
        <v>0.26200000000000001</v>
      </c>
      <c r="O36" s="86">
        <v>1.5</v>
      </c>
      <c r="P36" s="135">
        <v>-1.7</v>
      </c>
      <c r="Q36" s="138">
        <v>1</v>
      </c>
      <c r="R36" s="135">
        <v>-7.3</v>
      </c>
      <c r="S36" s="135">
        <v>0.8</v>
      </c>
      <c r="T36" s="138">
        <v>-6.5</v>
      </c>
    </row>
    <row r="37" spans="1:20" ht="13" x14ac:dyDescent="0.25">
      <c r="A37" s="132">
        <v>32</v>
      </c>
      <c r="B37" s="149" t="s">
        <v>119</v>
      </c>
      <c r="C37" s="177">
        <v>50.6</v>
      </c>
      <c r="D37" s="177">
        <v>58.7</v>
      </c>
      <c r="E37" s="177">
        <v>48</v>
      </c>
      <c r="F37" s="177">
        <v>56.6</v>
      </c>
      <c r="G37" s="178">
        <v>213.9</v>
      </c>
      <c r="H37" s="177">
        <v>52.9</v>
      </c>
      <c r="I37" s="177">
        <v>63.9</v>
      </c>
      <c r="J37" s="177">
        <v>60.5</v>
      </c>
      <c r="K37" s="177">
        <v>56.4</v>
      </c>
      <c r="L37" s="178">
        <v>233.7</v>
      </c>
      <c r="M37" s="177">
        <v>69.7</v>
      </c>
      <c r="N37" s="177">
        <v>62.8</v>
      </c>
      <c r="O37" s="177">
        <v>65.599999999999994</v>
      </c>
      <c r="P37" s="177">
        <v>101.6</v>
      </c>
      <c r="Q37" s="178">
        <v>299.60000000000002</v>
      </c>
      <c r="R37" s="177">
        <v>87.9</v>
      </c>
      <c r="S37" s="177">
        <v>85.7</v>
      </c>
      <c r="T37" s="178">
        <v>173.6</v>
      </c>
    </row>
    <row r="38" spans="1:20" x14ac:dyDescent="0.25">
      <c r="A38" s="132">
        <v>33</v>
      </c>
      <c r="B38" s="26" t="s">
        <v>29</v>
      </c>
      <c r="C38" s="135">
        <v>-18.777000000000001</v>
      </c>
      <c r="D38" s="135">
        <v>-24.603000000000002</v>
      </c>
      <c r="E38" s="135">
        <v>-22.675000000000001</v>
      </c>
      <c r="F38" s="86">
        <f t="shared" ref="F38:F54" si="2">G38-SUM(C38:E38)</f>
        <v>-24.650999999999996</v>
      </c>
      <c r="G38" s="138">
        <v>-90.706000000000003</v>
      </c>
      <c r="H38" s="135">
        <v>-25.413</v>
      </c>
      <c r="I38" s="135">
        <v>-24.49</v>
      </c>
      <c r="J38" s="135">
        <v>-26.606000000000002</v>
      </c>
      <c r="K38" s="86">
        <f>L38-SUM(H38:J38)</f>
        <v>-25.269999999999996</v>
      </c>
      <c r="L38" s="138">
        <v>-101.779</v>
      </c>
      <c r="M38" s="135">
        <v>-23.914999999999999</v>
      </c>
      <c r="N38" s="135">
        <v>-23.733000000000001</v>
      </c>
      <c r="O38" s="135">
        <v>-28.1</v>
      </c>
      <c r="P38" s="135">
        <v>-29.5</v>
      </c>
      <c r="Q38" s="138">
        <v>-105.3</v>
      </c>
      <c r="R38" s="135">
        <v>-28.5</v>
      </c>
      <c r="S38" s="135">
        <v>-29.4</v>
      </c>
      <c r="T38" s="138">
        <v>-57.9</v>
      </c>
    </row>
    <row r="39" spans="1:20" x14ac:dyDescent="0.25">
      <c r="A39" s="132">
        <v>40</v>
      </c>
      <c r="B39" s="26" t="s">
        <v>30</v>
      </c>
      <c r="C39" s="135">
        <v>-0.85599999999999998</v>
      </c>
      <c r="D39" s="135">
        <v>-0.96399999999999997</v>
      </c>
      <c r="E39" s="135">
        <v>-0.82499999999999996</v>
      </c>
      <c r="F39" s="86">
        <f t="shared" si="2"/>
        <v>-0.91600000000000037</v>
      </c>
      <c r="G39" s="138">
        <v>-3.5609999999999999</v>
      </c>
      <c r="H39" s="135">
        <v>-1.018</v>
      </c>
      <c r="I39" s="135">
        <v>-1.1930000000000001</v>
      </c>
      <c r="J39" s="135">
        <v>-1.149</v>
      </c>
      <c r="K39" s="86">
        <f>L39-SUM(H39:J39)</f>
        <v>-1.0419999999999998</v>
      </c>
      <c r="L39" s="138">
        <v>-4.4020000000000001</v>
      </c>
      <c r="M39" s="135">
        <v>-1.0129999999999999</v>
      </c>
      <c r="N39" s="135">
        <v>-0.54300000000000004</v>
      </c>
      <c r="O39" s="135">
        <v>-1.3</v>
      </c>
      <c r="P39" s="135">
        <v>-2</v>
      </c>
      <c r="Q39" s="138">
        <v>-4.9000000000000004</v>
      </c>
      <c r="R39" s="135">
        <v>-2.2000000000000002</v>
      </c>
      <c r="S39" s="135">
        <v>-2.1</v>
      </c>
      <c r="T39" s="138">
        <v>-4.3</v>
      </c>
    </row>
    <row r="40" spans="1:20" x14ac:dyDescent="0.25">
      <c r="B40" s="26" t="s">
        <v>31</v>
      </c>
      <c r="C40" s="135">
        <v>-5.883</v>
      </c>
      <c r="D40" s="135">
        <v>-6.95</v>
      </c>
      <c r="E40" s="135">
        <v>-7.03</v>
      </c>
      <c r="F40" s="86">
        <f t="shared" si="2"/>
        <v>-10.39</v>
      </c>
      <c r="G40" s="138">
        <v>-30.253</v>
      </c>
      <c r="H40" s="135">
        <v>-10.223000000000001</v>
      </c>
      <c r="I40" s="135">
        <v>-10.321999999999999</v>
      </c>
      <c r="J40" s="135">
        <v>-10.29</v>
      </c>
      <c r="K40" s="86">
        <f>L40-SUM(H40:J40)</f>
        <v>-8.5309999999999988</v>
      </c>
      <c r="L40" s="138">
        <v>-39.366</v>
      </c>
      <c r="M40" s="135">
        <v>-9.8420000000000005</v>
      </c>
      <c r="N40" s="135">
        <v>-10.161</v>
      </c>
      <c r="O40" s="135">
        <v>-9.3000000000000007</v>
      </c>
      <c r="P40" s="135">
        <v>-11.1</v>
      </c>
      <c r="Q40" s="138">
        <v>-40.299999999999997</v>
      </c>
      <c r="R40" s="135">
        <v>-10.4</v>
      </c>
      <c r="S40" s="135">
        <v>-10.6</v>
      </c>
      <c r="T40" s="138">
        <v>-21</v>
      </c>
    </row>
    <row r="41" spans="1:20" ht="13" x14ac:dyDescent="0.25">
      <c r="A41" s="132">
        <v>4</v>
      </c>
      <c r="B41" s="149" t="s">
        <v>120</v>
      </c>
      <c r="C41" s="177">
        <v>25.1</v>
      </c>
      <c r="D41" s="177">
        <v>26.2</v>
      </c>
      <c r="E41" s="177">
        <v>17.5</v>
      </c>
      <c r="F41" s="131">
        <f t="shared" si="2"/>
        <v>20.580000000000013</v>
      </c>
      <c r="G41" s="178">
        <f>SUM(G37:G40)</f>
        <v>89.38000000000001</v>
      </c>
      <c r="H41" s="177">
        <v>16.222000000000001</v>
      </c>
      <c r="I41" s="177">
        <v>27.9</v>
      </c>
      <c r="J41" s="177">
        <v>22.4</v>
      </c>
      <c r="K41" s="131">
        <f>L41-SUM(H41:J41)</f>
        <v>21.578000000000003</v>
      </c>
      <c r="L41" s="178">
        <v>88.1</v>
      </c>
      <c r="M41" s="177">
        <v>35</v>
      </c>
      <c r="N41" s="177">
        <v>28.3</v>
      </c>
      <c r="O41" s="177">
        <v>27</v>
      </c>
      <c r="P41" s="177">
        <v>58.9</v>
      </c>
      <c r="Q41" s="178">
        <v>149.1</v>
      </c>
      <c r="R41" s="177">
        <v>46.9</v>
      </c>
      <c r="S41" s="177">
        <v>43.6</v>
      </c>
      <c r="T41" s="178">
        <v>90.5</v>
      </c>
    </row>
    <row r="42" spans="1:20" x14ac:dyDescent="0.25">
      <c r="B42" s="26" t="s">
        <v>33</v>
      </c>
      <c r="C42" s="86">
        <v>-2.3E-2</v>
      </c>
      <c r="D42" s="86">
        <v>-2.8000000000000001E-2</v>
      </c>
      <c r="E42" s="86">
        <v>3.2000000000000001E-2</v>
      </c>
      <c r="F42" s="86">
        <f t="shared" si="2"/>
        <v>-9.8000000000000004E-2</v>
      </c>
      <c r="G42" s="87">
        <v>-0.11700000000000001</v>
      </c>
      <c r="H42" s="86">
        <v>-3.3000000000000002E-2</v>
      </c>
      <c r="I42" s="86">
        <v>-8.0000000000000002E-3</v>
      </c>
      <c r="J42" s="86">
        <v>-3.3000000000000002E-2</v>
      </c>
      <c r="K42" s="86">
        <v>-0.1</v>
      </c>
      <c r="L42" s="87">
        <v>-0.106</v>
      </c>
      <c r="M42" s="86">
        <v>-2.9000000000000001E-2</v>
      </c>
      <c r="N42" s="86">
        <v>-1.7000000000000001E-2</v>
      </c>
      <c r="O42" s="86">
        <v>0</v>
      </c>
      <c r="P42" s="86">
        <v>0</v>
      </c>
      <c r="Q42" s="87">
        <v>-0.1</v>
      </c>
      <c r="R42" s="86">
        <v>0</v>
      </c>
      <c r="S42" s="86">
        <v>0</v>
      </c>
      <c r="T42" s="87">
        <v>-0.1</v>
      </c>
    </row>
    <row r="43" spans="1:20" x14ac:dyDescent="0.25">
      <c r="B43" s="26" t="s">
        <v>34</v>
      </c>
      <c r="C43" s="86">
        <v>-1.0999999999999999E-2</v>
      </c>
      <c r="D43" s="86">
        <v>3.1E-2</v>
      </c>
      <c r="E43" s="86">
        <v>-3.2000000000000001E-2</v>
      </c>
      <c r="F43" s="86">
        <f t="shared" si="2"/>
        <v>-6.6000000000000003E-2</v>
      </c>
      <c r="G43" s="87">
        <v>-7.8E-2</v>
      </c>
      <c r="H43" s="86">
        <v>-5.0000000000000001E-3</v>
      </c>
      <c r="I43" s="86">
        <v>-1.2E-2</v>
      </c>
      <c r="J43" s="86">
        <v>-1.2999999999999999E-2</v>
      </c>
      <c r="K43" s="86">
        <f t="shared" ref="K43:K54" si="3">L43-SUM(H43:J43)</f>
        <v>-4.0000000000000036E-3</v>
      </c>
      <c r="L43" s="87">
        <v>-3.4000000000000002E-2</v>
      </c>
      <c r="M43" s="86">
        <v>0</v>
      </c>
      <c r="N43" s="86">
        <v>-1.0999999999999999E-2</v>
      </c>
      <c r="O43" s="86">
        <v>0</v>
      </c>
      <c r="P43" s="86">
        <v>0</v>
      </c>
      <c r="Q43" s="87">
        <v>0</v>
      </c>
      <c r="R43" s="86">
        <v>0</v>
      </c>
      <c r="S43" s="86">
        <v>0</v>
      </c>
      <c r="T43" s="87">
        <v>0</v>
      </c>
    </row>
    <row r="44" spans="1:20" x14ac:dyDescent="0.25">
      <c r="B44" s="26" t="s">
        <v>36</v>
      </c>
      <c r="C44" s="86">
        <v>0</v>
      </c>
      <c r="D44" s="86">
        <v>0</v>
      </c>
      <c r="E44" s="86">
        <v>0</v>
      </c>
      <c r="F44" s="86">
        <f t="shared" si="2"/>
        <v>0</v>
      </c>
      <c r="G44" s="87">
        <v>0</v>
      </c>
      <c r="H44" s="86">
        <v>0</v>
      </c>
      <c r="I44" s="86">
        <v>0</v>
      </c>
      <c r="J44" s="86">
        <v>0</v>
      </c>
      <c r="K44" s="86">
        <f t="shared" si="3"/>
        <v>0</v>
      </c>
      <c r="L44" s="87">
        <v>0</v>
      </c>
      <c r="M44" s="86">
        <v>0</v>
      </c>
      <c r="N44" s="86">
        <v>0</v>
      </c>
      <c r="O44" s="86">
        <v>0</v>
      </c>
      <c r="P44" s="86">
        <v>0</v>
      </c>
      <c r="Q44" s="87">
        <v>0</v>
      </c>
      <c r="R44" s="86">
        <v>0</v>
      </c>
      <c r="S44" s="86">
        <v>0</v>
      </c>
      <c r="T44" s="87">
        <v>0</v>
      </c>
    </row>
    <row r="45" spans="1:20" x14ac:dyDescent="0.25">
      <c r="B45" s="26" t="s">
        <v>121</v>
      </c>
      <c r="C45" s="86">
        <v>0</v>
      </c>
      <c r="D45" s="86">
        <v>0</v>
      </c>
      <c r="E45" s="86">
        <v>0</v>
      </c>
      <c r="F45" s="86">
        <f t="shared" si="2"/>
        <v>0</v>
      </c>
      <c r="G45" s="87">
        <v>0</v>
      </c>
      <c r="H45" s="86">
        <v>0</v>
      </c>
      <c r="I45" s="86">
        <v>0</v>
      </c>
      <c r="J45" s="86">
        <v>0</v>
      </c>
      <c r="K45" s="86">
        <f t="shared" si="3"/>
        <v>0</v>
      </c>
      <c r="L45" s="87">
        <v>0</v>
      </c>
      <c r="M45" s="86">
        <v>0</v>
      </c>
      <c r="N45" s="86">
        <v>0</v>
      </c>
      <c r="O45" s="86">
        <v>0</v>
      </c>
      <c r="P45" s="86">
        <v>0</v>
      </c>
      <c r="Q45" s="87">
        <v>0</v>
      </c>
      <c r="R45" s="86">
        <v>0</v>
      </c>
      <c r="S45" s="86">
        <v>0</v>
      </c>
      <c r="T45" s="87">
        <v>0</v>
      </c>
    </row>
    <row r="46" spans="1:20" ht="25.75" customHeight="1" x14ac:dyDescent="0.25">
      <c r="B46" s="26" t="s">
        <v>122</v>
      </c>
      <c r="C46" s="86">
        <v>0</v>
      </c>
      <c r="D46" s="86">
        <v>0</v>
      </c>
      <c r="E46" s="86">
        <v>0</v>
      </c>
      <c r="F46" s="86">
        <f t="shared" si="2"/>
        <v>0</v>
      </c>
      <c r="G46" s="179">
        <v>0</v>
      </c>
      <c r="H46" s="86">
        <v>0</v>
      </c>
      <c r="I46" s="86">
        <v>0</v>
      </c>
      <c r="J46" s="86">
        <v>0</v>
      </c>
      <c r="K46" s="86">
        <f t="shared" si="3"/>
        <v>0</v>
      </c>
      <c r="L46" s="179">
        <v>0</v>
      </c>
      <c r="M46" s="86">
        <v>0</v>
      </c>
      <c r="N46" s="86">
        <v>-0.47499999999999998</v>
      </c>
      <c r="O46" s="86">
        <v>0</v>
      </c>
      <c r="P46" s="86">
        <v>0</v>
      </c>
      <c r="Q46" s="138">
        <v>-0.5</v>
      </c>
      <c r="R46" s="86">
        <v>-0.6</v>
      </c>
      <c r="S46" s="86">
        <v>0</v>
      </c>
      <c r="T46" s="138">
        <v>-0.6</v>
      </c>
    </row>
    <row r="47" spans="1:20" ht="13" x14ac:dyDescent="0.25">
      <c r="B47" s="149" t="s">
        <v>38</v>
      </c>
      <c r="C47" s="131">
        <f>SUM(C41:C46)</f>
        <v>25.066000000000003</v>
      </c>
      <c r="D47" s="131">
        <f>SUM(D41:D46)</f>
        <v>26.202999999999999</v>
      </c>
      <c r="E47" s="131">
        <f>SUM(E41:E46)</f>
        <v>17.5</v>
      </c>
      <c r="F47" s="131">
        <f t="shared" si="2"/>
        <v>20.415999999999997</v>
      </c>
      <c r="G47" s="179">
        <f>SUM(G41:G46)</f>
        <v>89.185000000000002</v>
      </c>
      <c r="H47" s="131">
        <f>SUM(H41:H46)</f>
        <v>16.184000000000001</v>
      </c>
      <c r="I47" s="131">
        <f>SUM(I41:I46)</f>
        <v>27.88</v>
      </c>
      <c r="J47" s="131">
        <f>SUM(J41:J46)</f>
        <v>22.353999999999996</v>
      </c>
      <c r="K47" s="131">
        <f t="shared" si="3"/>
        <v>21.542000000000002</v>
      </c>
      <c r="L47" s="179">
        <f>SUM(L41:L46)</f>
        <v>87.96</v>
      </c>
      <c r="M47" s="131">
        <f>SUM(M41:M46)</f>
        <v>34.970999999999997</v>
      </c>
      <c r="N47" s="131">
        <f>SUM(N41:N46)</f>
        <v>27.797000000000001</v>
      </c>
      <c r="O47" s="131">
        <v>26.9</v>
      </c>
      <c r="P47" s="177">
        <v>58.9</v>
      </c>
      <c r="Q47" s="178">
        <v>148.5</v>
      </c>
      <c r="R47" s="177">
        <v>46.2</v>
      </c>
      <c r="S47" s="177">
        <v>43.6</v>
      </c>
      <c r="T47" s="178">
        <v>89.8</v>
      </c>
    </row>
    <row r="48" spans="1:20" ht="25" x14ac:dyDescent="0.25">
      <c r="B48" s="26" t="s">
        <v>123</v>
      </c>
      <c r="C48" s="86">
        <v>0</v>
      </c>
      <c r="D48" s="86">
        <v>0</v>
      </c>
      <c r="E48" s="86">
        <v>0</v>
      </c>
      <c r="F48" s="86">
        <f t="shared" si="2"/>
        <v>0</v>
      </c>
      <c r="G48" s="87">
        <v>0</v>
      </c>
      <c r="H48" s="86">
        <v>0</v>
      </c>
      <c r="I48" s="86">
        <v>0</v>
      </c>
      <c r="J48" s="86">
        <v>0</v>
      </c>
      <c r="K48" s="86">
        <f t="shared" si="3"/>
        <v>0</v>
      </c>
      <c r="L48" s="87">
        <v>0</v>
      </c>
      <c r="M48" s="86">
        <v>0</v>
      </c>
      <c r="N48" s="86">
        <v>0</v>
      </c>
      <c r="O48" s="86">
        <v>0</v>
      </c>
      <c r="P48" s="86">
        <v>0</v>
      </c>
      <c r="Q48" s="87">
        <v>0</v>
      </c>
      <c r="R48" s="86">
        <v>0</v>
      </c>
      <c r="S48" s="86">
        <v>0</v>
      </c>
      <c r="T48" s="87">
        <v>0</v>
      </c>
    </row>
    <row r="49" spans="1:20" x14ac:dyDescent="0.25">
      <c r="B49" s="26" t="s">
        <v>124</v>
      </c>
      <c r="C49" s="86">
        <v>1.1659999999999999</v>
      </c>
      <c r="D49" s="86">
        <v>1.353</v>
      </c>
      <c r="E49" s="86">
        <v>0.57499999999999996</v>
      </c>
      <c r="F49" s="86">
        <f t="shared" si="2"/>
        <v>-5.1859999999999999</v>
      </c>
      <c r="G49" s="87">
        <v>-2.0920000000000001</v>
      </c>
      <c r="H49" s="86">
        <v>-0.309</v>
      </c>
      <c r="I49" s="86">
        <v>0.60799999999999998</v>
      </c>
      <c r="J49" s="86">
        <v>-0.14299999999999999</v>
      </c>
      <c r="K49" s="86">
        <f t="shared" si="3"/>
        <v>-0.45699999999999996</v>
      </c>
      <c r="L49" s="87">
        <v>-0.30099999999999999</v>
      </c>
      <c r="M49" s="86">
        <v>-0.27400000000000002</v>
      </c>
      <c r="N49" s="86">
        <v>-0.46800000000000003</v>
      </c>
      <c r="O49" s="86">
        <v>-1.5</v>
      </c>
      <c r="P49" s="135">
        <v>-0.7</v>
      </c>
      <c r="Q49" s="138">
        <v>-2.9</v>
      </c>
      <c r="R49" s="135">
        <v>0.4</v>
      </c>
      <c r="S49" s="135">
        <v>-0.8</v>
      </c>
      <c r="T49" s="138">
        <v>-0.5</v>
      </c>
    </row>
    <row r="50" spans="1:20" ht="26" x14ac:dyDescent="0.25">
      <c r="B50" s="149" t="s">
        <v>125</v>
      </c>
      <c r="C50" s="131">
        <f>SUM(C47:C49)</f>
        <v>26.232000000000003</v>
      </c>
      <c r="D50" s="131">
        <f>SUM(D47:D49)</f>
        <v>27.556000000000001</v>
      </c>
      <c r="E50" s="131">
        <f>SUM(E47:E49)</f>
        <v>18.074999999999999</v>
      </c>
      <c r="F50" s="131">
        <f t="shared" si="2"/>
        <v>15.230000000000004</v>
      </c>
      <c r="G50" s="179">
        <f>SUM(G47:G49)</f>
        <v>87.093000000000004</v>
      </c>
      <c r="H50" s="131">
        <f>SUM(H47:H49)</f>
        <v>15.875000000000002</v>
      </c>
      <c r="I50" s="131">
        <f>SUM(I47:I49)</f>
        <v>28.488</v>
      </c>
      <c r="J50" s="131">
        <f>SUM(J47:J49)</f>
        <v>22.210999999999995</v>
      </c>
      <c r="K50" s="131">
        <f t="shared" si="3"/>
        <v>21.084999999999994</v>
      </c>
      <c r="L50" s="179">
        <f>SUM(L47:L49)</f>
        <v>87.658999999999992</v>
      </c>
      <c r="M50" s="131">
        <f>SUM(M47:M49)</f>
        <v>34.696999999999996</v>
      </c>
      <c r="N50" s="131">
        <f>SUM(N47:N49)</f>
        <v>27.329000000000001</v>
      </c>
      <c r="O50" s="131">
        <v>25.5</v>
      </c>
      <c r="P50" s="177">
        <v>58.2</v>
      </c>
      <c r="Q50" s="178">
        <v>145.6</v>
      </c>
      <c r="R50" s="177">
        <v>46.6</v>
      </c>
      <c r="S50" s="177">
        <v>42.8</v>
      </c>
      <c r="T50" s="178">
        <v>89.4</v>
      </c>
    </row>
    <row r="51" spans="1:20" x14ac:dyDescent="0.25">
      <c r="B51" s="26" t="s">
        <v>126</v>
      </c>
      <c r="C51" s="86">
        <v>-2.238</v>
      </c>
      <c r="D51" s="86">
        <v>-2.266</v>
      </c>
      <c r="E51" s="86">
        <v>-2.2280000000000002</v>
      </c>
      <c r="F51" s="86">
        <f t="shared" si="2"/>
        <v>-2.2670000000000012</v>
      </c>
      <c r="G51" s="87">
        <v>-8.9990000000000006</v>
      </c>
      <c r="H51" s="86">
        <v>-2.3279999999999998</v>
      </c>
      <c r="I51" s="86">
        <v>-2.2669999999999999</v>
      </c>
      <c r="J51" s="86">
        <v>-2.1709999999999998</v>
      </c>
      <c r="K51" s="86">
        <f t="shared" si="3"/>
        <v>-2.077</v>
      </c>
      <c r="L51" s="87">
        <v>-8.843</v>
      </c>
      <c r="M51" s="86">
        <v>-2.1480000000000001</v>
      </c>
      <c r="N51" s="86">
        <v>-2.12</v>
      </c>
      <c r="O51" s="86">
        <v>-2.2999999999999998</v>
      </c>
      <c r="P51" s="135">
        <v>-1.9</v>
      </c>
      <c r="Q51" s="138">
        <v>-8.5</v>
      </c>
      <c r="R51" s="135">
        <v>-1.8</v>
      </c>
      <c r="S51" s="135">
        <v>-1.8</v>
      </c>
      <c r="T51" s="138">
        <v>-3.5</v>
      </c>
    </row>
    <row r="52" spans="1:20" ht="13" x14ac:dyDescent="0.25">
      <c r="B52" s="149" t="s">
        <v>48</v>
      </c>
      <c r="C52" s="131">
        <f>SUM(C50:C51)</f>
        <v>23.994000000000003</v>
      </c>
      <c r="D52" s="131">
        <f>SUM(D50:D51)</f>
        <v>25.29</v>
      </c>
      <c r="E52" s="131">
        <f>SUM(E50:E51)</f>
        <v>15.847</v>
      </c>
      <c r="F52" s="131">
        <f t="shared" si="2"/>
        <v>12.963000000000008</v>
      </c>
      <c r="G52" s="179">
        <f>SUM(G50:G51)</f>
        <v>78.094000000000008</v>
      </c>
      <c r="H52" s="131">
        <f>SUM(H50:H51)</f>
        <v>13.547000000000002</v>
      </c>
      <c r="I52" s="131">
        <f>SUM(I50:I51)</f>
        <v>26.221</v>
      </c>
      <c r="J52" s="131">
        <f>SUM(J50:J51)</f>
        <v>20.039999999999996</v>
      </c>
      <c r="K52" s="131">
        <f t="shared" si="3"/>
        <v>19.007999999999996</v>
      </c>
      <c r="L52" s="179">
        <f>SUM(L50:L51)</f>
        <v>78.815999999999988</v>
      </c>
      <c r="M52" s="131">
        <f>SUM(M50:M51)</f>
        <v>32.548999999999992</v>
      </c>
      <c r="N52" s="131">
        <f>SUM(N50:N51)</f>
        <v>25.209</v>
      </c>
      <c r="O52" s="131">
        <v>23.2</v>
      </c>
      <c r="P52" s="177">
        <v>56.3</v>
      </c>
      <c r="Q52" s="178">
        <v>137.19999999999999</v>
      </c>
      <c r="R52" s="177">
        <v>44.8</v>
      </c>
      <c r="S52" s="177">
        <v>41</v>
      </c>
      <c r="T52" s="178">
        <v>85.8</v>
      </c>
    </row>
    <row r="53" spans="1:20" x14ac:dyDescent="0.25">
      <c r="B53" s="26" t="s">
        <v>127</v>
      </c>
      <c r="C53" s="86">
        <v>-5.0030000000000001</v>
      </c>
      <c r="D53" s="86">
        <v>-4.6459999999999999</v>
      </c>
      <c r="E53" s="86">
        <v>-6.1079999999999997</v>
      </c>
      <c r="F53" s="86">
        <f t="shared" si="2"/>
        <v>-9.1409999999999982</v>
      </c>
      <c r="G53" s="87">
        <v>-24.898</v>
      </c>
      <c r="H53" s="86">
        <v>-4.01</v>
      </c>
      <c r="I53" s="86">
        <v>-11.955</v>
      </c>
      <c r="J53" s="86">
        <v>-8.9440000000000008</v>
      </c>
      <c r="K53" s="86">
        <f t="shared" si="3"/>
        <v>-10.786999999999999</v>
      </c>
      <c r="L53" s="87">
        <v>-35.695999999999998</v>
      </c>
      <c r="M53" s="86">
        <v>-11.997999999999999</v>
      </c>
      <c r="N53" s="86">
        <v>-6.7309999999999999</v>
      </c>
      <c r="O53" s="86">
        <v>-7.1</v>
      </c>
      <c r="P53" s="135">
        <v>-18.899999999999999</v>
      </c>
      <c r="Q53" s="138">
        <v>-44.8</v>
      </c>
      <c r="R53" s="135">
        <v>-19.5</v>
      </c>
      <c r="S53" s="135">
        <v>-14</v>
      </c>
      <c r="T53" s="138">
        <v>-33.5</v>
      </c>
    </row>
    <row r="54" spans="1:20" ht="13" x14ac:dyDescent="0.25">
      <c r="B54" s="149" t="s">
        <v>128</v>
      </c>
      <c r="C54" s="131">
        <f>SUM(C52:C53)</f>
        <v>18.991000000000003</v>
      </c>
      <c r="D54" s="131">
        <f>SUM(D52:D53)</f>
        <v>20.643999999999998</v>
      </c>
      <c r="E54" s="131">
        <f>SUM(E52:E53)</f>
        <v>9.7390000000000008</v>
      </c>
      <c r="F54" s="131">
        <f t="shared" si="2"/>
        <v>3.8220000000000027</v>
      </c>
      <c r="G54" s="179">
        <f>SUM(G52:G53)</f>
        <v>53.196000000000012</v>
      </c>
      <c r="H54" s="131">
        <f>SUM(H52:H53)</f>
        <v>9.5370000000000026</v>
      </c>
      <c r="I54" s="131">
        <f>SUM(I52:I53)</f>
        <v>14.266</v>
      </c>
      <c r="J54" s="131">
        <f>SUM(J52:J53)</f>
        <v>11.095999999999995</v>
      </c>
      <c r="K54" s="131">
        <f t="shared" si="3"/>
        <v>8.2209999999999894</v>
      </c>
      <c r="L54" s="179">
        <f>SUM(L52:L53)</f>
        <v>43.11999999999999</v>
      </c>
      <c r="M54" s="131">
        <f>SUM(M52:M53)-0.2</f>
        <v>20.350999999999996</v>
      </c>
      <c r="N54" s="131">
        <f>SUM(N52:N53)</f>
        <v>18.478000000000002</v>
      </c>
      <c r="O54" s="131">
        <v>16</v>
      </c>
      <c r="P54" s="177">
        <v>37.4</v>
      </c>
      <c r="Q54" s="178">
        <v>92.4</v>
      </c>
      <c r="R54" s="177">
        <v>25.4</v>
      </c>
      <c r="S54" s="177">
        <v>27</v>
      </c>
      <c r="T54" s="178">
        <v>52.4</v>
      </c>
    </row>
    <row r="55" spans="1:20" ht="15" x14ac:dyDescent="0.25">
      <c r="A55" s="132">
        <v>43</v>
      </c>
      <c r="B55" s="119" t="s">
        <v>129</v>
      </c>
      <c r="C55" s="218">
        <v>30.9</v>
      </c>
      <c r="D55" s="218">
        <v>34</v>
      </c>
      <c r="E55" s="218">
        <v>24.9</v>
      </c>
      <c r="F55" s="218">
        <v>30.3</v>
      </c>
      <c r="G55" s="218">
        <v>120.1</v>
      </c>
      <c r="H55" s="218">
        <v>26.2</v>
      </c>
      <c r="I55" s="218">
        <v>38.6</v>
      </c>
      <c r="J55" s="218">
        <v>32.299999999999997</v>
      </c>
      <c r="K55" s="218">
        <v>31.2</v>
      </c>
      <c r="L55" s="218">
        <v>128.19999999999999</v>
      </c>
      <c r="M55" s="218">
        <v>43.6</v>
      </c>
      <c r="N55" s="218">
        <v>37.6</v>
      </c>
      <c r="O55" s="218">
        <v>35.6</v>
      </c>
      <c r="P55" s="180">
        <v>64.099999999999994</v>
      </c>
      <c r="Q55" s="180">
        <v>180.9</v>
      </c>
      <c r="R55" s="180">
        <v>64.599999999999994</v>
      </c>
      <c r="S55" s="180">
        <v>53</v>
      </c>
      <c r="T55" s="180">
        <v>117.6</v>
      </c>
    </row>
    <row r="56" spans="1:20" ht="25" x14ac:dyDescent="0.25">
      <c r="B56" s="181" t="s">
        <v>130</v>
      </c>
      <c r="C56" s="182">
        <v>9.7390000000000008</v>
      </c>
      <c r="D56" s="182">
        <v>15.367000000000001</v>
      </c>
      <c r="E56" s="182">
        <v>7.1059999999999999</v>
      </c>
      <c r="F56" s="182">
        <f>G56-SUM(C56:E56)</f>
        <v>7.6359999999999957</v>
      </c>
      <c r="G56" s="179">
        <v>39.847999999999999</v>
      </c>
      <c r="H56" s="182">
        <v>6.5579999999999998</v>
      </c>
      <c r="I56" s="182">
        <v>6.03</v>
      </c>
      <c r="J56" s="182">
        <v>5.9</v>
      </c>
      <c r="K56" s="182">
        <f>L56-SUM(H56:J56)</f>
        <v>6.4460000000000015</v>
      </c>
      <c r="L56" s="179">
        <v>24.934000000000001</v>
      </c>
      <c r="M56" s="182">
        <v>5.19</v>
      </c>
      <c r="N56" s="182">
        <v>6.2439999999999998</v>
      </c>
      <c r="O56" s="131">
        <v>5.6</v>
      </c>
      <c r="P56" s="177">
        <v>6.7</v>
      </c>
      <c r="Q56" s="178">
        <v>23.7</v>
      </c>
      <c r="R56" s="177">
        <v>5.2</v>
      </c>
      <c r="S56" s="177">
        <v>6.1</v>
      </c>
      <c r="T56" s="178">
        <v>11.2</v>
      </c>
    </row>
    <row r="57" spans="1:20" ht="15" x14ac:dyDescent="0.25">
      <c r="B57" s="183" t="s">
        <v>131</v>
      </c>
      <c r="C57" s="184"/>
      <c r="D57" s="184"/>
      <c r="E57" s="184"/>
      <c r="F57" s="184"/>
      <c r="G57" s="184"/>
      <c r="H57" s="184"/>
      <c r="I57" s="184"/>
      <c r="J57" s="184"/>
      <c r="K57" s="184"/>
      <c r="L57" s="184"/>
      <c r="M57" s="184"/>
      <c r="N57" s="184"/>
      <c r="O57" s="184"/>
      <c r="P57" s="184"/>
      <c r="Q57" s="184"/>
      <c r="R57" s="184"/>
      <c r="S57" s="184"/>
      <c r="T57" s="184"/>
    </row>
    <row r="58" spans="1:20" x14ac:dyDescent="0.25">
      <c r="B58" s="26" t="s">
        <v>132</v>
      </c>
      <c r="C58" s="86">
        <v>0</v>
      </c>
      <c r="D58" s="86">
        <v>0</v>
      </c>
      <c r="E58" s="86">
        <v>0</v>
      </c>
      <c r="F58" s="86">
        <v>0</v>
      </c>
      <c r="G58" s="87">
        <v>0</v>
      </c>
      <c r="H58" s="86">
        <v>0</v>
      </c>
      <c r="I58" s="86">
        <v>0</v>
      </c>
      <c r="J58" s="86">
        <v>0</v>
      </c>
      <c r="K58" s="86">
        <v>0</v>
      </c>
      <c r="L58" s="87">
        <v>0</v>
      </c>
      <c r="M58" s="86">
        <v>0</v>
      </c>
      <c r="N58" s="86">
        <v>0</v>
      </c>
      <c r="O58" s="86">
        <v>0</v>
      </c>
      <c r="P58" s="86">
        <v>0</v>
      </c>
      <c r="Q58" s="87">
        <v>0</v>
      </c>
      <c r="R58" s="86">
        <v>0</v>
      </c>
      <c r="S58" s="86">
        <v>0</v>
      </c>
      <c r="T58" s="87">
        <v>0</v>
      </c>
    </row>
    <row r="59" spans="1:20" x14ac:dyDescent="0.25">
      <c r="B59" s="26" t="s">
        <v>133</v>
      </c>
      <c r="C59" s="86">
        <v>6.8</v>
      </c>
      <c r="D59" s="86">
        <v>7.6</v>
      </c>
      <c r="E59" s="86">
        <v>6.7</v>
      </c>
      <c r="F59" s="86">
        <v>6.5</v>
      </c>
      <c r="G59" s="87">
        <v>27.6</v>
      </c>
      <c r="H59" s="86">
        <v>6.3</v>
      </c>
      <c r="I59" s="86">
        <v>5.8</v>
      </c>
      <c r="J59" s="86">
        <v>5.3</v>
      </c>
      <c r="K59" s="86">
        <v>5.2</v>
      </c>
      <c r="L59" s="87">
        <v>22.6</v>
      </c>
      <c r="M59" s="86">
        <v>4.4000000000000004</v>
      </c>
      <c r="N59" s="86">
        <v>5.8</v>
      </c>
      <c r="O59" s="86">
        <v>4.4000000000000004</v>
      </c>
      <c r="P59" s="86">
        <v>6</v>
      </c>
      <c r="Q59" s="87">
        <v>20.6</v>
      </c>
      <c r="R59" s="86">
        <v>4.5999999999999996</v>
      </c>
      <c r="S59" s="86">
        <v>5.5</v>
      </c>
      <c r="T59" s="87">
        <v>10.199999999999999</v>
      </c>
    </row>
    <row r="60" spans="1:20" x14ac:dyDescent="0.25">
      <c r="B60" s="26" t="s">
        <v>134</v>
      </c>
      <c r="C60" s="86">
        <v>2.4</v>
      </c>
      <c r="D60" s="86">
        <v>7.2</v>
      </c>
      <c r="E60" s="86">
        <v>0</v>
      </c>
      <c r="F60" s="86">
        <v>0</v>
      </c>
      <c r="G60" s="87">
        <v>9.6</v>
      </c>
      <c r="H60" s="86">
        <v>0</v>
      </c>
      <c r="I60" s="86">
        <v>0</v>
      </c>
      <c r="J60" s="86">
        <v>0</v>
      </c>
      <c r="K60" s="86">
        <v>0</v>
      </c>
      <c r="L60" s="87">
        <v>0</v>
      </c>
      <c r="M60" s="86">
        <v>0</v>
      </c>
      <c r="N60" s="86">
        <v>0</v>
      </c>
      <c r="O60" s="86">
        <v>0</v>
      </c>
      <c r="P60" s="86">
        <v>0</v>
      </c>
      <c r="Q60" s="87">
        <v>0</v>
      </c>
      <c r="R60" s="86">
        <v>0</v>
      </c>
      <c r="S60" s="86">
        <v>0</v>
      </c>
      <c r="T60" s="87">
        <v>0</v>
      </c>
    </row>
    <row r="61" spans="1:20" x14ac:dyDescent="0.25">
      <c r="B61" s="26" t="s">
        <v>135</v>
      </c>
      <c r="C61" s="86">
        <v>0.2</v>
      </c>
      <c r="D61" s="86">
        <v>0</v>
      </c>
      <c r="E61" s="86">
        <v>0</v>
      </c>
      <c r="F61" s="86">
        <v>0</v>
      </c>
      <c r="G61" s="87">
        <v>0.2</v>
      </c>
      <c r="H61" s="86">
        <v>0.1</v>
      </c>
      <c r="I61" s="86">
        <v>0</v>
      </c>
      <c r="J61" s="86">
        <v>0</v>
      </c>
      <c r="K61" s="86">
        <v>0</v>
      </c>
      <c r="L61" s="87">
        <v>0.1</v>
      </c>
      <c r="M61" s="86">
        <v>0.1</v>
      </c>
      <c r="N61" s="86">
        <v>0</v>
      </c>
      <c r="O61" s="86">
        <v>0.3</v>
      </c>
      <c r="P61" s="86">
        <v>0</v>
      </c>
      <c r="Q61" s="87">
        <v>0.4</v>
      </c>
      <c r="R61" s="86">
        <v>0.1</v>
      </c>
      <c r="S61" s="86">
        <v>0</v>
      </c>
      <c r="T61" s="87">
        <v>0.1</v>
      </c>
    </row>
    <row r="62" spans="1:20" x14ac:dyDescent="0.25">
      <c r="B62" s="26" t="s">
        <v>136</v>
      </c>
      <c r="C62" s="86">
        <v>0.3</v>
      </c>
      <c r="D62" s="86">
        <v>0.6</v>
      </c>
      <c r="E62" s="86">
        <v>0.4</v>
      </c>
      <c r="F62" s="86">
        <v>1.1000000000000001</v>
      </c>
      <c r="G62" s="87">
        <v>2.4</v>
      </c>
      <c r="H62" s="86">
        <v>0.2</v>
      </c>
      <c r="I62" s="86">
        <v>0.2</v>
      </c>
      <c r="J62" s="86">
        <v>0.6</v>
      </c>
      <c r="K62" s="86">
        <v>1.2</v>
      </c>
      <c r="L62" s="87">
        <v>2.2000000000000002</v>
      </c>
      <c r="M62" s="86">
        <v>0.7</v>
      </c>
      <c r="N62" s="86">
        <v>0.4</v>
      </c>
      <c r="O62" s="86">
        <v>0.9</v>
      </c>
      <c r="P62" s="86">
        <v>0.7</v>
      </c>
      <c r="Q62" s="87">
        <v>2.7</v>
      </c>
      <c r="R62" s="86">
        <v>0.4</v>
      </c>
      <c r="S62" s="86">
        <v>0.6</v>
      </c>
      <c r="T62" s="87">
        <v>1</v>
      </c>
    </row>
    <row r="63" spans="1:20" ht="13" x14ac:dyDescent="0.25">
      <c r="B63" s="160" t="s">
        <v>137</v>
      </c>
      <c r="C63" s="185">
        <v>9.6999999999999993</v>
      </c>
      <c r="D63" s="185">
        <v>15.4</v>
      </c>
      <c r="E63" s="185">
        <v>7.1</v>
      </c>
      <c r="F63" s="185">
        <v>7.6</v>
      </c>
      <c r="G63" s="185">
        <v>39.799999999999997</v>
      </c>
      <c r="H63" s="185">
        <v>6.6</v>
      </c>
      <c r="I63" s="185">
        <v>6</v>
      </c>
      <c r="J63" s="185">
        <v>5.9</v>
      </c>
      <c r="K63" s="185">
        <v>6.4</v>
      </c>
      <c r="L63" s="185">
        <v>24.9</v>
      </c>
      <c r="M63" s="185">
        <v>5.2</v>
      </c>
      <c r="N63" s="185">
        <v>6.2</v>
      </c>
      <c r="O63" s="185">
        <v>5.6</v>
      </c>
      <c r="P63" s="185">
        <v>6.7</v>
      </c>
      <c r="Q63" s="185">
        <v>23.7</v>
      </c>
      <c r="R63" s="185">
        <v>5.2</v>
      </c>
      <c r="S63" s="185">
        <v>6.1</v>
      </c>
      <c r="T63" s="185">
        <v>11.2</v>
      </c>
    </row>
    <row r="64" spans="1:20" x14ac:dyDescent="0.25">
      <c r="C64" s="70"/>
      <c r="D64" s="70"/>
      <c r="E64" s="70"/>
      <c r="F64" s="70"/>
      <c r="G64" s="70"/>
      <c r="H64" s="70"/>
      <c r="I64" s="70"/>
      <c r="J64" s="70"/>
      <c r="K64" s="70"/>
      <c r="L64" s="70"/>
      <c r="M64" s="70"/>
      <c r="N64" s="70"/>
      <c r="O64" s="70"/>
      <c r="P64" s="70"/>
      <c r="Q64" s="70"/>
    </row>
    <row r="65" spans="2:17" ht="27" x14ac:dyDescent="0.25">
      <c r="B65" s="70" t="s">
        <v>59</v>
      </c>
      <c r="C65" s="70"/>
      <c r="D65" s="70"/>
      <c r="E65" s="70"/>
      <c r="F65" s="70"/>
      <c r="G65" s="70"/>
      <c r="H65" s="70"/>
      <c r="I65" s="70"/>
      <c r="J65" s="70"/>
      <c r="K65" s="70"/>
      <c r="L65" s="70"/>
      <c r="M65" s="70"/>
      <c r="N65" s="70"/>
      <c r="O65" s="70"/>
      <c r="P65" s="70"/>
      <c r="Q65" s="70"/>
    </row>
    <row r="66" spans="2:17" x14ac:dyDescent="0.25">
      <c r="C66" s="70"/>
      <c r="D66" s="70"/>
      <c r="E66" s="70"/>
      <c r="F66" s="70"/>
      <c r="G66" s="70"/>
      <c r="H66" s="70"/>
      <c r="I66" s="70"/>
      <c r="J66" s="70"/>
      <c r="K66" s="70"/>
      <c r="L66" s="70"/>
      <c r="M66" s="70"/>
      <c r="N66" s="70"/>
      <c r="O66" s="70"/>
      <c r="P66" s="70"/>
      <c r="Q66" s="70"/>
    </row>
    <row r="67" spans="2:17" x14ac:dyDescent="0.25">
      <c r="C67" s="70"/>
      <c r="D67" s="70"/>
      <c r="E67" s="70"/>
      <c r="F67" s="70"/>
      <c r="G67" s="70"/>
      <c r="H67" s="70"/>
      <c r="I67" s="70"/>
      <c r="J67" s="70"/>
      <c r="K67" s="70"/>
      <c r="L67" s="70"/>
      <c r="M67" s="70"/>
      <c r="N67" s="70"/>
      <c r="O67" s="70"/>
      <c r="P67" s="70"/>
      <c r="Q67" s="70"/>
    </row>
    <row r="68" spans="2:17" x14ac:dyDescent="0.25">
      <c r="C68" s="73"/>
      <c r="D68" s="73"/>
      <c r="E68" s="73"/>
      <c r="F68" s="73"/>
      <c r="G68" s="73"/>
      <c r="H68" s="74"/>
      <c r="I68" s="73"/>
      <c r="J68" s="73"/>
      <c r="K68" s="73"/>
      <c r="L68" s="73"/>
      <c r="M68" s="73"/>
      <c r="N68" s="73"/>
      <c r="O68" s="73"/>
      <c r="P68" s="73"/>
      <c r="Q68" s="73"/>
    </row>
    <row r="69" spans="2:17" x14ac:dyDescent="0.25">
      <c r="C69" s="73"/>
      <c r="D69" s="73"/>
      <c r="E69" s="73"/>
      <c r="F69" s="73"/>
      <c r="G69" s="73"/>
      <c r="H69" s="74"/>
      <c r="I69" s="73"/>
      <c r="J69" s="73"/>
      <c r="K69" s="73"/>
      <c r="L69" s="73"/>
      <c r="M69" s="73"/>
      <c r="N69" s="73"/>
      <c r="O69" s="73"/>
      <c r="P69" s="73"/>
      <c r="Q69" s="73"/>
    </row>
    <row r="70" spans="2:17" x14ac:dyDescent="0.25">
      <c r="C70" s="73"/>
      <c r="D70" s="73"/>
      <c r="E70" s="73"/>
      <c r="F70" s="73"/>
      <c r="G70" s="73"/>
      <c r="H70" s="73"/>
      <c r="I70" s="73"/>
      <c r="J70" s="73"/>
      <c r="K70" s="73"/>
      <c r="L70" s="73"/>
      <c r="M70" s="73"/>
      <c r="N70" s="73"/>
      <c r="O70" s="73"/>
      <c r="P70" s="73"/>
      <c r="Q70" s="73"/>
    </row>
    <row r="71" spans="2:17" x14ac:dyDescent="0.25">
      <c r="C71" s="73"/>
      <c r="D71" s="73"/>
      <c r="E71" s="73"/>
      <c r="F71" s="73"/>
      <c r="G71" s="73"/>
      <c r="H71" s="73"/>
      <c r="I71" s="73"/>
      <c r="J71" s="73"/>
      <c r="K71" s="73"/>
      <c r="L71" s="73"/>
      <c r="M71" s="73"/>
      <c r="N71" s="73"/>
      <c r="O71" s="73"/>
      <c r="P71" s="73"/>
      <c r="Q71" s="73"/>
    </row>
    <row r="72" spans="2:17" x14ac:dyDescent="0.25">
      <c r="C72" s="1"/>
      <c r="D72" s="1"/>
      <c r="E72" s="1"/>
      <c r="F72" s="1"/>
      <c r="G72" s="1"/>
      <c r="H72" s="1"/>
      <c r="I72" s="1"/>
      <c r="J72" s="1"/>
      <c r="K72" s="1"/>
      <c r="L72" s="1"/>
      <c r="M72" s="1"/>
      <c r="N72" s="1"/>
      <c r="O72" s="1"/>
      <c r="P72" s="1"/>
      <c r="Q72" s="1"/>
    </row>
    <row r="73" spans="2:17" x14ac:dyDescent="0.25">
      <c r="C73" s="1"/>
      <c r="D73" s="1"/>
      <c r="E73" s="1"/>
      <c r="F73" s="1"/>
      <c r="G73" s="1"/>
      <c r="H73" s="1"/>
      <c r="I73" s="1"/>
      <c r="J73" s="1"/>
      <c r="K73" s="1"/>
      <c r="L73" s="1"/>
      <c r="M73" s="1"/>
      <c r="N73" s="1"/>
      <c r="O73" s="1"/>
      <c r="P73" s="1"/>
      <c r="Q73" s="1"/>
    </row>
    <row r="74" spans="2:17" x14ac:dyDescent="0.25">
      <c r="C74" s="1"/>
      <c r="D74" s="1"/>
      <c r="E74" s="1"/>
      <c r="F74" s="1"/>
      <c r="G74" s="1"/>
      <c r="H74" s="1"/>
      <c r="I74" s="1"/>
      <c r="J74" s="1"/>
      <c r="K74" s="1"/>
      <c r="L74" s="1"/>
      <c r="M74" s="1"/>
      <c r="N74" s="1"/>
      <c r="O74" s="1"/>
      <c r="P74" s="1"/>
      <c r="Q74" s="1"/>
    </row>
    <row r="75" spans="2:17" x14ac:dyDescent="0.25">
      <c r="C75" s="1"/>
      <c r="D75" s="1"/>
      <c r="E75" s="1"/>
      <c r="F75" s="1"/>
      <c r="G75" s="1"/>
      <c r="H75" s="1"/>
      <c r="I75" s="1"/>
      <c r="J75" s="1"/>
      <c r="K75" s="1"/>
      <c r="L75" s="1"/>
      <c r="M75" s="1"/>
      <c r="N75" s="1"/>
      <c r="O75" s="1"/>
      <c r="P75" s="1"/>
      <c r="Q75" s="1"/>
    </row>
    <row r="76" spans="2:17" x14ac:dyDescent="0.25">
      <c r="C76" s="1"/>
      <c r="D76" s="1"/>
      <c r="E76" s="1"/>
      <c r="F76" s="1"/>
      <c r="G76" s="1"/>
      <c r="H76" s="1"/>
      <c r="I76" s="1"/>
      <c r="J76" s="1"/>
      <c r="K76" s="1"/>
      <c r="L76" s="1"/>
      <c r="M76" s="1"/>
      <c r="N76" s="1"/>
      <c r="O76" s="1"/>
      <c r="P76" s="1"/>
      <c r="Q76" s="1"/>
    </row>
    <row r="77" spans="2:17" x14ac:dyDescent="0.25">
      <c r="C77" s="1"/>
      <c r="D77" s="1"/>
      <c r="E77" s="1"/>
      <c r="F77" s="1"/>
      <c r="G77" s="1"/>
      <c r="H77" s="1"/>
      <c r="I77" s="1"/>
      <c r="J77" s="1"/>
      <c r="K77" s="1"/>
      <c r="L77" s="1"/>
      <c r="M77" s="1"/>
      <c r="N77" s="1"/>
      <c r="O77" s="1"/>
      <c r="P77" s="1"/>
      <c r="Q77" s="1"/>
    </row>
    <row r="78" spans="2:17" x14ac:dyDescent="0.25">
      <c r="C78" s="1"/>
      <c r="D78" s="1"/>
      <c r="E78" s="1"/>
      <c r="F78" s="1"/>
      <c r="G78" s="1"/>
      <c r="H78" s="1"/>
      <c r="I78" s="1"/>
      <c r="J78" s="1"/>
      <c r="K78" s="1"/>
      <c r="L78" s="1"/>
      <c r="M78" s="1"/>
      <c r="N78" s="1"/>
      <c r="O78" s="1"/>
      <c r="P78" s="1"/>
      <c r="Q78" s="1"/>
    </row>
    <row r="79" spans="2:17" x14ac:dyDescent="0.25">
      <c r="C79" s="1"/>
      <c r="D79" s="1"/>
      <c r="E79" s="1"/>
      <c r="F79" s="1"/>
      <c r="G79" s="1"/>
      <c r="H79" s="1"/>
      <c r="I79" s="1"/>
      <c r="J79" s="1"/>
      <c r="K79" s="1"/>
      <c r="L79" s="1"/>
      <c r="M79" s="1"/>
      <c r="N79" s="1"/>
      <c r="O79" s="1"/>
      <c r="P79" s="1"/>
      <c r="Q79" s="1"/>
    </row>
  </sheetData>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79"/>
  <sheetViews>
    <sheetView workbookViewId="0">
      <pane xSplit="2" topLeftCell="O1" activePane="topRight" state="frozen"/>
      <selection pane="topRight" activeCell="Q73" sqref="Q73"/>
    </sheetView>
  </sheetViews>
  <sheetFormatPr defaultColWidth="13.08984375" defaultRowHeight="12.5" x14ac:dyDescent="0.25"/>
  <cols>
    <col min="1" max="1" width="5.36328125" customWidth="1"/>
    <col min="2" max="2" width="60.90625" customWidth="1"/>
    <col min="3" max="20" width="15.26953125" customWidth="1"/>
    <col min="21" max="21" width="9.90625" customWidth="1"/>
    <col min="22" max="22" width="11.36328125" customWidth="1"/>
  </cols>
  <sheetData>
    <row r="1" spans="1:21" ht="36.65" customHeight="1" x14ac:dyDescent="0.25">
      <c r="B1" s="15"/>
      <c r="C1" s="73"/>
      <c r="D1" s="73"/>
      <c r="E1" s="73"/>
      <c r="F1" s="73"/>
      <c r="G1" s="73"/>
      <c r="H1" s="73"/>
      <c r="I1" s="73"/>
      <c r="J1" s="73"/>
      <c r="K1" s="73"/>
      <c r="L1" s="73"/>
      <c r="M1" s="73"/>
      <c r="N1" s="73"/>
      <c r="O1" s="73"/>
      <c r="P1" s="73"/>
      <c r="Q1" s="73"/>
    </row>
    <row r="2" spans="1:21" x14ac:dyDescent="0.25">
      <c r="C2" s="73"/>
      <c r="D2" s="73"/>
      <c r="E2" s="73"/>
      <c r="F2" s="73"/>
      <c r="G2" s="73"/>
      <c r="H2" s="73"/>
      <c r="I2" s="73"/>
      <c r="J2" s="73"/>
      <c r="K2" s="73"/>
      <c r="L2" s="73"/>
      <c r="M2" s="73"/>
      <c r="N2" s="73"/>
      <c r="O2" s="73"/>
      <c r="P2" s="73"/>
      <c r="Q2" s="73"/>
    </row>
    <row r="3" spans="1:21" ht="21" x14ac:dyDescent="0.25">
      <c r="B3" s="16" t="s">
        <v>158</v>
      </c>
      <c r="C3" s="222"/>
      <c r="D3" s="222"/>
      <c r="E3" s="222"/>
      <c r="F3" s="222"/>
      <c r="G3" s="222"/>
      <c r="H3" s="222"/>
      <c r="I3" s="222"/>
      <c r="J3" s="222"/>
      <c r="K3" s="222"/>
      <c r="L3" s="222"/>
      <c r="M3" s="222"/>
      <c r="N3" s="222"/>
      <c r="O3" s="222"/>
      <c r="P3" s="222"/>
      <c r="Q3" s="222"/>
    </row>
    <row r="4" spans="1:21" x14ac:dyDescent="0.25">
      <c r="C4" s="222"/>
      <c r="D4" s="222"/>
      <c r="E4" s="222"/>
      <c r="F4" s="222"/>
      <c r="G4" s="222"/>
      <c r="H4" s="222"/>
      <c r="I4" s="222"/>
      <c r="J4" s="222"/>
      <c r="K4" s="222"/>
      <c r="L4" s="222"/>
      <c r="M4" s="222"/>
      <c r="N4" s="222"/>
      <c r="O4" s="222"/>
      <c r="P4" s="222"/>
      <c r="Q4" s="222"/>
    </row>
    <row r="5" spans="1:21" ht="13" x14ac:dyDescent="0.25">
      <c r="B5" s="223" t="s">
        <v>12</v>
      </c>
      <c r="C5" s="19" t="s">
        <v>13</v>
      </c>
      <c r="D5" s="19" t="s">
        <v>14</v>
      </c>
      <c r="E5" s="19" t="s">
        <v>15</v>
      </c>
      <c r="F5" s="19" t="s">
        <v>16</v>
      </c>
      <c r="G5" s="20">
        <v>2023</v>
      </c>
      <c r="H5" s="19" t="s">
        <v>17</v>
      </c>
      <c r="I5" s="19" t="s">
        <v>18</v>
      </c>
      <c r="J5" s="19" t="s">
        <v>19</v>
      </c>
      <c r="K5" s="19" t="s">
        <v>20</v>
      </c>
      <c r="L5" s="20">
        <v>2024</v>
      </c>
      <c r="M5" s="19" t="s">
        <v>21</v>
      </c>
      <c r="N5" s="19" t="s">
        <v>22</v>
      </c>
      <c r="O5" s="19" t="s">
        <v>23</v>
      </c>
      <c r="P5" s="19" t="s">
        <v>24</v>
      </c>
      <c r="Q5" s="20">
        <v>2025</v>
      </c>
      <c r="R5" s="19" t="s">
        <v>25</v>
      </c>
      <c r="S5" s="19" t="s">
        <v>26</v>
      </c>
      <c r="T5" s="19" t="s">
        <v>27</v>
      </c>
    </row>
    <row r="6" spans="1:21" ht="13" x14ac:dyDescent="0.25">
      <c r="B6" s="224" t="s">
        <v>159</v>
      </c>
      <c r="C6" s="147"/>
      <c r="D6" s="147"/>
      <c r="E6" s="147"/>
      <c r="F6" s="147"/>
      <c r="G6" s="148"/>
      <c r="H6" s="147"/>
      <c r="I6" s="147"/>
      <c r="J6" s="147"/>
      <c r="K6" s="147"/>
      <c r="L6" s="148"/>
      <c r="M6" s="147"/>
      <c r="N6" s="147"/>
      <c r="O6" s="147"/>
      <c r="P6" s="147"/>
      <c r="Q6" s="148"/>
      <c r="R6" s="147"/>
      <c r="S6" s="147"/>
      <c r="T6" s="148"/>
    </row>
    <row r="7" spans="1:21" ht="13" x14ac:dyDescent="0.25">
      <c r="A7" s="17">
        <v>3</v>
      </c>
      <c r="B7" s="22" t="s">
        <v>160</v>
      </c>
      <c r="C7" s="23">
        <v>-28950</v>
      </c>
      <c r="D7" s="23">
        <v>-33911</v>
      </c>
      <c r="E7" s="23">
        <v>-42337</v>
      </c>
      <c r="F7" s="23">
        <v>-19528</v>
      </c>
      <c r="G7" s="225">
        <v>-124726</v>
      </c>
      <c r="H7" s="23">
        <v>-5766</v>
      </c>
      <c r="I7" s="23">
        <v>27491</v>
      </c>
      <c r="J7" s="23">
        <v>16991</v>
      </c>
      <c r="K7" s="23">
        <v>47158</v>
      </c>
      <c r="L7" s="225">
        <v>85874</v>
      </c>
      <c r="M7" s="23">
        <v>-1170</v>
      </c>
      <c r="N7" s="23">
        <v>30036</v>
      </c>
      <c r="O7" s="23">
        <v>262461</v>
      </c>
      <c r="P7" s="23">
        <v>58401</v>
      </c>
      <c r="Q7" s="225">
        <v>349728</v>
      </c>
      <c r="R7" s="23">
        <v>111956</v>
      </c>
      <c r="S7" s="23">
        <v>102664</v>
      </c>
      <c r="T7" s="225">
        <v>214620</v>
      </c>
      <c r="U7" s="280"/>
    </row>
    <row r="8" spans="1:21" x14ac:dyDescent="0.25">
      <c r="B8" s="226" t="s">
        <v>161</v>
      </c>
      <c r="C8" s="103"/>
      <c r="D8" s="103"/>
      <c r="E8" s="103"/>
      <c r="F8" s="103"/>
      <c r="G8" s="104"/>
      <c r="H8" s="103"/>
      <c r="I8" s="103"/>
      <c r="J8" s="103"/>
      <c r="K8" s="103"/>
      <c r="L8" s="104"/>
      <c r="M8" s="103"/>
      <c r="N8" s="103"/>
      <c r="O8" s="103"/>
      <c r="P8" s="103"/>
      <c r="Q8" s="104"/>
      <c r="R8" s="103"/>
      <c r="S8" s="103"/>
      <c r="T8" s="104"/>
      <c r="U8" s="280"/>
    </row>
    <row r="9" spans="1:21" x14ac:dyDescent="0.25">
      <c r="C9" s="94"/>
      <c r="D9" s="94"/>
      <c r="E9" s="94"/>
      <c r="F9" s="94"/>
      <c r="G9" s="95"/>
      <c r="H9" s="94"/>
      <c r="I9" s="94"/>
      <c r="J9" s="94"/>
      <c r="K9" s="94"/>
      <c r="L9" s="95"/>
      <c r="M9" s="94"/>
      <c r="N9" s="94"/>
      <c r="O9" s="94"/>
      <c r="P9" s="94"/>
      <c r="Q9" s="95"/>
      <c r="R9" s="94"/>
      <c r="T9" s="95"/>
      <c r="U9" s="280"/>
    </row>
    <row r="10" spans="1:21" x14ac:dyDescent="0.25">
      <c r="A10" s="17">
        <v>5</v>
      </c>
      <c r="B10" s="26" t="s">
        <v>31</v>
      </c>
      <c r="C10" s="27">
        <v>45279</v>
      </c>
      <c r="D10" s="27">
        <v>53901</v>
      </c>
      <c r="E10" s="27">
        <v>62800</v>
      </c>
      <c r="F10" s="27">
        <v>74904</v>
      </c>
      <c r="G10" s="227">
        <v>236884</v>
      </c>
      <c r="H10" s="27">
        <v>69600</v>
      </c>
      <c r="I10" s="27">
        <v>72596</v>
      </c>
      <c r="J10" s="27">
        <v>72243</v>
      </c>
      <c r="K10" s="27">
        <v>101715</v>
      </c>
      <c r="L10" s="227">
        <v>316154</v>
      </c>
      <c r="M10" s="27">
        <v>120399</v>
      </c>
      <c r="N10" s="27">
        <v>119384</v>
      </c>
      <c r="O10" s="27">
        <v>128891</v>
      </c>
      <c r="P10" s="27">
        <v>113003</v>
      </c>
      <c r="Q10" s="227">
        <v>481677</v>
      </c>
      <c r="R10" s="27">
        <v>95698</v>
      </c>
      <c r="S10" s="27">
        <v>113159</v>
      </c>
      <c r="T10" s="227">
        <v>208857</v>
      </c>
      <c r="U10" s="280"/>
    </row>
    <row r="11" spans="1:21" x14ac:dyDescent="0.25">
      <c r="A11" s="17">
        <v>6</v>
      </c>
      <c r="B11" s="26" t="s">
        <v>162</v>
      </c>
      <c r="C11" s="27">
        <v>-10218</v>
      </c>
      <c r="D11" s="27">
        <v>1224</v>
      </c>
      <c r="E11" s="27">
        <v>45518</v>
      </c>
      <c r="F11" s="27">
        <v>-2801</v>
      </c>
      <c r="G11" s="227">
        <v>33723</v>
      </c>
      <c r="H11" s="27">
        <v>6800</v>
      </c>
      <c r="I11" s="27">
        <v>19926</v>
      </c>
      <c r="J11" s="27">
        <v>16710</v>
      </c>
      <c r="K11" s="27">
        <v>4104</v>
      </c>
      <c r="L11" s="227">
        <v>47540</v>
      </c>
      <c r="M11" s="27">
        <v>15112</v>
      </c>
      <c r="N11" s="27">
        <v>23141</v>
      </c>
      <c r="O11" s="27">
        <v>18864</v>
      </c>
      <c r="P11" s="27">
        <v>78538</v>
      </c>
      <c r="Q11" s="227">
        <v>135655</v>
      </c>
      <c r="R11" s="27">
        <v>76820</v>
      </c>
      <c r="S11" s="27">
        <v>74457</v>
      </c>
      <c r="T11" s="227">
        <v>151277</v>
      </c>
      <c r="U11" s="280"/>
    </row>
    <row r="12" spans="1:21" x14ac:dyDescent="0.25">
      <c r="B12" s="26" t="s">
        <v>36</v>
      </c>
      <c r="C12" s="27">
        <v>0</v>
      </c>
      <c r="D12" s="27">
        <v>0</v>
      </c>
      <c r="E12" s="27">
        <v>0</v>
      </c>
      <c r="F12" s="27">
        <v>0</v>
      </c>
      <c r="G12" s="227">
        <v>0</v>
      </c>
      <c r="H12" s="27">
        <v>0</v>
      </c>
      <c r="I12" s="27">
        <v>0</v>
      </c>
      <c r="J12" s="27">
        <v>0</v>
      </c>
      <c r="K12" s="27">
        <v>0</v>
      </c>
      <c r="L12" s="227">
        <v>0</v>
      </c>
      <c r="M12" s="27">
        <v>0</v>
      </c>
      <c r="N12" s="27">
        <v>0</v>
      </c>
      <c r="O12" s="27">
        <v>-209476</v>
      </c>
      <c r="P12" s="27">
        <v>0</v>
      </c>
      <c r="Q12" s="227">
        <v>-209476</v>
      </c>
      <c r="R12" s="27">
        <v>0</v>
      </c>
      <c r="S12" s="27">
        <v>0</v>
      </c>
      <c r="T12" s="227">
        <v>0</v>
      </c>
      <c r="U12" s="280"/>
    </row>
    <row r="13" spans="1:21" x14ac:dyDescent="0.25">
      <c r="A13" s="17">
        <v>7</v>
      </c>
      <c r="B13" s="26" t="s">
        <v>163</v>
      </c>
      <c r="C13" s="27">
        <v>3885</v>
      </c>
      <c r="D13" s="27">
        <v>-131</v>
      </c>
      <c r="E13" s="27">
        <v>-2800</v>
      </c>
      <c r="F13" s="27">
        <v>909</v>
      </c>
      <c r="G13" s="227">
        <v>1863</v>
      </c>
      <c r="H13" s="27">
        <v>-1000</v>
      </c>
      <c r="I13" s="27">
        <v>-491</v>
      </c>
      <c r="J13" s="27">
        <v>-782</v>
      </c>
      <c r="K13" s="27">
        <v>3445</v>
      </c>
      <c r="L13" s="227">
        <v>1172</v>
      </c>
      <c r="M13" s="27">
        <v>645</v>
      </c>
      <c r="N13" s="27">
        <v>2897</v>
      </c>
      <c r="O13" s="27">
        <v>4476</v>
      </c>
      <c r="P13" s="27">
        <v>-9431</v>
      </c>
      <c r="Q13" s="227">
        <v>-1413</v>
      </c>
      <c r="R13" s="27">
        <v>1763</v>
      </c>
      <c r="S13" s="27">
        <v>5484</v>
      </c>
      <c r="T13" s="227">
        <v>7247</v>
      </c>
      <c r="U13" s="280"/>
    </row>
    <row r="14" spans="1:21" x14ac:dyDescent="0.25">
      <c r="A14" s="17">
        <v>8</v>
      </c>
      <c r="B14" s="26" t="s">
        <v>37</v>
      </c>
      <c r="C14" s="27">
        <v>12018</v>
      </c>
      <c r="D14" s="27">
        <v>2389</v>
      </c>
      <c r="E14" s="27">
        <v>1329</v>
      </c>
      <c r="F14" s="27">
        <v>3169</v>
      </c>
      <c r="G14" s="227">
        <v>19005</v>
      </c>
      <c r="H14" s="27">
        <v>7100</v>
      </c>
      <c r="I14" s="27">
        <v>4602</v>
      </c>
      <c r="J14" s="27">
        <v>4106</v>
      </c>
      <c r="K14" s="27">
        <v>205</v>
      </c>
      <c r="L14" s="227">
        <v>16013</v>
      </c>
      <c r="M14" s="27">
        <v>4163</v>
      </c>
      <c r="N14" s="27">
        <v>3658</v>
      </c>
      <c r="O14" s="27">
        <v>7418</v>
      </c>
      <c r="P14" s="27">
        <v>6265</v>
      </c>
      <c r="Q14" s="227">
        <v>21504</v>
      </c>
      <c r="R14" s="27">
        <v>469</v>
      </c>
      <c r="S14" s="27">
        <v>5741</v>
      </c>
      <c r="T14" s="227">
        <v>6210</v>
      </c>
      <c r="U14" s="280"/>
    </row>
    <row r="15" spans="1:21" x14ac:dyDescent="0.25">
      <c r="A15" s="17">
        <v>9</v>
      </c>
      <c r="B15" s="26" t="s">
        <v>126</v>
      </c>
      <c r="C15" s="27">
        <v>7882</v>
      </c>
      <c r="D15" s="27">
        <v>7491</v>
      </c>
      <c r="E15" s="27">
        <v>10427</v>
      </c>
      <c r="F15" s="27">
        <v>10196</v>
      </c>
      <c r="G15" s="227">
        <v>36096</v>
      </c>
      <c r="H15" s="27">
        <v>8500</v>
      </c>
      <c r="I15" s="27">
        <v>7523</v>
      </c>
      <c r="J15" s="27">
        <v>9102</v>
      </c>
      <c r="K15" s="27">
        <v>35675</v>
      </c>
      <c r="L15" s="227">
        <v>60800</v>
      </c>
      <c r="M15" s="27">
        <v>35682</v>
      </c>
      <c r="N15" s="27">
        <v>37209</v>
      </c>
      <c r="O15" s="27">
        <v>35071</v>
      </c>
      <c r="P15" s="27">
        <v>30214</v>
      </c>
      <c r="Q15" s="227">
        <v>138176</v>
      </c>
      <c r="R15" s="27">
        <v>31884</v>
      </c>
      <c r="S15" s="27">
        <v>30430</v>
      </c>
      <c r="T15" s="227">
        <v>62314</v>
      </c>
      <c r="U15" s="280"/>
    </row>
    <row r="16" spans="1:21" x14ac:dyDescent="0.25">
      <c r="A16" s="17">
        <v>10</v>
      </c>
      <c r="B16" s="26" t="s">
        <v>164</v>
      </c>
      <c r="C16" s="27">
        <v>678</v>
      </c>
      <c r="D16" s="27">
        <v>-2096</v>
      </c>
      <c r="E16" s="27">
        <v>-5739</v>
      </c>
      <c r="F16" s="27">
        <v>12094</v>
      </c>
      <c r="G16" s="227">
        <v>4937</v>
      </c>
      <c r="H16" s="27">
        <v>-7400</v>
      </c>
      <c r="I16" s="27">
        <v>1054</v>
      </c>
      <c r="J16" s="27">
        <v>7719</v>
      </c>
      <c r="K16" s="27">
        <v>-11925</v>
      </c>
      <c r="L16" s="227">
        <v>-10552</v>
      </c>
      <c r="M16" s="27">
        <v>5150</v>
      </c>
      <c r="N16" s="27">
        <v>2225</v>
      </c>
      <c r="O16" s="27">
        <v>-657</v>
      </c>
      <c r="P16" s="27">
        <v>4338</v>
      </c>
      <c r="Q16" s="227">
        <v>11056</v>
      </c>
      <c r="R16" s="27">
        <v>-8531</v>
      </c>
      <c r="S16" s="27">
        <v>2979</v>
      </c>
      <c r="T16" s="227">
        <v>-5552</v>
      </c>
      <c r="U16" s="280"/>
    </row>
    <row r="17" spans="1:21" x14ac:dyDescent="0.25">
      <c r="A17" s="17">
        <v>11</v>
      </c>
      <c r="B17" s="26" t="s">
        <v>165</v>
      </c>
      <c r="C17" s="27">
        <v>34575</v>
      </c>
      <c r="D17" s="27">
        <v>-55181</v>
      </c>
      <c r="E17" s="27">
        <v>-5527</v>
      </c>
      <c r="F17" s="27">
        <v>9023</v>
      </c>
      <c r="G17" s="227">
        <v>-17110</v>
      </c>
      <c r="H17" s="27">
        <v>2300</v>
      </c>
      <c r="I17" s="27">
        <v>-9518</v>
      </c>
      <c r="J17" s="27">
        <v>6055</v>
      </c>
      <c r="K17" s="27">
        <v>-4917</v>
      </c>
      <c r="L17" s="227">
        <v>-6080</v>
      </c>
      <c r="M17" s="27">
        <v>10901</v>
      </c>
      <c r="N17" s="27">
        <v>14019</v>
      </c>
      <c r="O17" s="27">
        <v>1948</v>
      </c>
      <c r="P17" s="27">
        <v>6024</v>
      </c>
      <c r="Q17" s="227">
        <v>32893</v>
      </c>
      <c r="R17" s="27">
        <v>-2864</v>
      </c>
      <c r="S17" s="27">
        <v>1272</v>
      </c>
      <c r="T17" s="227">
        <v>-1592</v>
      </c>
      <c r="U17" s="280"/>
    </row>
    <row r="18" spans="1:21" x14ac:dyDescent="0.25">
      <c r="B18" s="26" t="s">
        <v>166</v>
      </c>
      <c r="C18" s="27">
        <v>0</v>
      </c>
      <c r="D18" s="27">
        <v>0</v>
      </c>
      <c r="E18" s="27">
        <v>0</v>
      </c>
      <c r="F18" s="27">
        <v>7100</v>
      </c>
      <c r="G18" s="227">
        <v>7100</v>
      </c>
      <c r="H18" s="27">
        <v>600</v>
      </c>
      <c r="I18" s="27">
        <v>100</v>
      </c>
      <c r="J18" s="27">
        <v>600</v>
      </c>
      <c r="K18" s="27">
        <v>3288</v>
      </c>
      <c r="L18" s="227">
        <v>4588</v>
      </c>
      <c r="M18" s="27">
        <v>1656</v>
      </c>
      <c r="N18" s="27">
        <v>747</v>
      </c>
      <c r="O18" s="27">
        <v>1922</v>
      </c>
      <c r="P18" s="27">
        <v>8972</v>
      </c>
      <c r="Q18" s="227">
        <v>13297</v>
      </c>
      <c r="R18" s="27">
        <v>-18765</v>
      </c>
      <c r="S18" s="27">
        <v>0</v>
      </c>
      <c r="T18" s="227">
        <v>-18765</v>
      </c>
      <c r="U18" s="280"/>
    </row>
    <row r="19" spans="1:21" x14ac:dyDescent="0.25">
      <c r="B19" s="26" t="s">
        <v>167</v>
      </c>
      <c r="C19" s="27">
        <v>0</v>
      </c>
      <c r="D19" s="27">
        <v>0</v>
      </c>
      <c r="E19" s="27">
        <v>0</v>
      </c>
      <c r="F19" s="27">
        <v>0</v>
      </c>
      <c r="G19" s="227">
        <v>0</v>
      </c>
      <c r="H19" s="27">
        <v>0</v>
      </c>
      <c r="I19" s="27">
        <v>0</v>
      </c>
      <c r="J19" s="27">
        <v>0</v>
      </c>
      <c r="K19" s="27">
        <v>-25450</v>
      </c>
      <c r="L19" s="227">
        <v>-25450</v>
      </c>
      <c r="M19" s="27">
        <v>0</v>
      </c>
      <c r="N19" s="27">
        <v>0</v>
      </c>
      <c r="O19" s="27">
        <v>0</v>
      </c>
      <c r="P19" s="27">
        <v>17210</v>
      </c>
      <c r="Q19" s="227">
        <v>17210</v>
      </c>
      <c r="R19" s="27">
        <v>5168</v>
      </c>
      <c r="S19" s="27">
        <v>27</v>
      </c>
      <c r="T19" s="227">
        <v>5195</v>
      </c>
      <c r="U19" s="280"/>
    </row>
    <row r="20" spans="1:21" x14ac:dyDescent="0.25">
      <c r="B20" s="26" t="s">
        <v>168</v>
      </c>
      <c r="C20" s="27">
        <v>0</v>
      </c>
      <c r="D20" s="27">
        <v>0</v>
      </c>
      <c r="E20" s="27">
        <v>2721</v>
      </c>
      <c r="F20" s="27">
        <v>0</v>
      </c>
      <c r="G20" s="227">
        <v>2721</v>
      </c>
      <c r="H20" s="27">
        <v>0</v>
      </c>
      <c r="I20" s="27">
        <v>0</v>
      </c>
      <c r="J20" s="27">
        <v>0</v>
      </c>
      <c r="K20" s="27">
        <v>0</v>
      </c>
      <c r="L20" s="227">
        <v>0</v>
      </c>
      <c r="M20" s="27">
        <v>0</v>
      </c>
      <c r="N20" s="27">
        <v>-5431</v>
      </c>
      <c r="O20" s="27">
        <v>0</v>
      </c>
      <c r="P20" s="27">
        <v>0</v>
      </c>
      <c r="Q20" s="227">
        <v>-5431</v>
      </c>
      <c r="R20" s="27">
        <v>0</v>
      </c>
      <c r="S20" s="27">
        <v>0</v>
      </c>
      <c r="T20" s="227">
        <v>0</v>
      </c>
      <c r="U20" s="280"/>
    </row>
    <row r="21" spans="1:21" x14ac:dyDescent="0.25">
      <c r="A21" s="17">
        <v>12</v>
      </c>
      <c r="B21" s="26" t="s">
        <v>169</v>
      </c>
      <c r="C21" s="27">
        <v>-200</v>
      </c>
      <c r="D21" s="27">
        <v>224</v>
      </c>
      <c r="E21" s="27">
        <v>-95</v>
      </c>
      <c r="F21" s="27">
        <v>71</v>
      </c>
      <c r="G21" s="227">
        <v>0</v>
      </c>
      <c r="H21" s="27">
        <v>-1300</v>
      </c>
      <c r="I21" s="27">
        <v>37</v>
      </c>
      <c r="J21" s="27">
        <v>0</v>
      </c>
      <c r="K21" s="27">
        <v>1263</v>
      </c>
      <c r="L21" s="227">
        <v>0</v>
      </c>
      <c r="M21" s="27">
        <v>33</v>
      </c>
      <c r="N21" s="27">
        <v>-123</v>
      </c>
      <c r="O21" s="27">
        <v>2176</v>
      </c>
      <c r="P21" s="27">
        <v>-2266</v>
      </c>
      <c r="Q21" s="227">
        <v>0</v>
      </c>
      <c r="R21" s="27">
        <v>0</v>
      </c>
      <c r="S21" s="27">
        <v>0</v>
      </c>
      <c r="T21" s="227">
        <v>0</v>
      </c>
      <c r="U21" s="280"/>
    </row>
    <row r="22" spans="1:21" x14ac:dyDescent="0.25">
      <c r="B22" s="26" t="s">
        <v>170</v>
      </c>
      <c r="C22" s="27">
        <v>0</v>
      </c>
      <c r="D22" s="27">
        <v>0</v>
      </c>
      <c r="E22" s="27">
        <v>0</v>
      </c>
      <c r="F22" s="27">
        <v>0</v>
      </c>
      <c r="G22" s="227">
        <v>0</v>
      </c>
      <c r="H22" s="27">
        <v>0</v>
      </c>
      <c r="I22" s="27">
        <v>0</v>
      </c>
      <c r="J22" s="27">
        <v>0</v>
      </c>
      <c r="K22" s="27">
        <v>-6553</v>
      </c>
      <c r="L22" s="227">
        <v>-6553</v>
      </c>
      <c r="M22" s="27">
        <v>0</v>
      </c>
      <c r="N22" s="27">
        <v>0</v>
      </c>
      <c r="O22" s="27">
        <v>0</v>
      </c>
      <c r="P22" s="27">
        <v>-653</v>
      </c>
      <c r="Q22" s="227">
        <v>-653</v>
      </c>
      <c r="R22" s="27">
        <v>0</v>
      </c>
      <c r="S22" s="27">
        <v>0</v>
      </c>
      <c r="T22" s="227">
        <v>0</v>
      </c>
      <c r="U22" s="280"/>
    </row>
    <row r="23" spans="1:21" x14ac:dyDescent="0.25">
      <c r="A23" s="17">
        <v>13</v>
      </c>
      <c r="B23" s="26" t="s">
        <v>171</v>
      </c>
      <c r="C23" s="27">
        <v>-2441</v>
      </c>
      <c r="D23" s="27">
        <v>-6859</v>
      </c>
      <c r="E23" s="27">
        <v>-3241</v>
      </c>
      <c r="F23" s="27">
        <v>-6492</v>
      </c>
      <c r="G23" s="227">
        <v>-19033</v>
      </c>
      <c r="H23" s="27">
        <v>-3000</v>
      </c>
      <c r="I23" s="27">
        <v>-4129</v>
      </c>
      <c r="J23" s="27">
        <v>-4088</v>
      </c>
      <c r="K23" s="27">
        <v>-687</v>
      </c>
      <c r="L23" s="227">
        <v>-11904</v>
      </c>
      <c r="M23" s="27">
        <v>-2330</v>
      </c>
      <c r="N23" s="27">
        <v>-3474</v>
      </c>
      <c r="O23" s="27">
        <v>-3879</v>
      </c>
      <c r="P23" s="27">
        <v>-12197</v>
      </c>
      <c r="Q23" s="227">
        <v>-21880</v>
      </c>
      <c r="R23" s="27">
        <v>-4148</v>
      </c>
      <c r="S23" s="27">
        <v>-3543</v>
      </c>
      <c r="T23" s="227">
        <v>-7691</v>
      </c>
      <c r="U23" s="280"/>
    </row>
    <row r="24" spans="1:21" x14ac:dyDescent="0.25">
      <c r="A24" s="17">
        <v>14</v>
      </c>
      <c r="B24" s="26" t="s">
        <v>172</v>
      </c>
      <c r="C24" s="27">
        <v>0</v>
      </c>
      <c r="D24" s="27">
        <v>58921</v>
      </c>
      <c r="E24" s="27">
        <v>0</v>
      </c>
      <c r="F24" s="27">
        <v>-1998</v>
      </c>
      <c r="G24" s="227">
        <v>56923</v>
      </c>
      <c r="H24" s="27">
        <v>0</v>
      </c>
      <c r="I24" s="27">
        <v>-7261</v>
      </c>
      <c r="J24" s="27">
        <v>0</v>
      </c>
      <c r="K24" s="27">
        <v>0</v>
      </c>
      <c r="L24" s="227">
        <v>-7261</v>
      </c>
      <c r="M24" s="27">
        <v>0</v>
      </c>
      <c r="N24" s="27">
        <v>0</v>
      </c>
      <c r="O24" s="27">
        <v>0</v>
      </c>
      <c r="P24" s="27">
        <v>0</v>
      </c>
      <c r="Q24" s="227">
        <v>0</v>
      </c>
      <c r="R24" s="27">
        <v>0</v>
      </c>
      <c r="S24" s="27">
        <v>0</v>
      </c>
      <c r="T24" s="227">
        <v>0</v>
      </c>
      <c r="U24" s="280"/>
    </row>
    <row r="25" spans="1:21" x14ac:dyDescent="0.25">
      <c r="A25" s="17">
        <v>15</v>
      </c>
      <c r="B25" s="26" t="s">
        <v>173</v>
      </c>
      <c r="C25" s="27">
        <v>-19722</v>
      </c>
      <c r="D25" s="27">
        <v>-2051</v>
      </c>
      <c r="E25" s="27">
        <v>-3086</v>
      </c>
      <c r="F25" s="27">
        <v>3155</v>
      </c>
      <c r="G25" s="227">
        <v>-21704</v>
      </c>
      <c r="H25" s="27">
        <v>-10600</v>
      </c>
      <c r="I25" s="27">
        <v>-2476</v>
      </c>
      <c r="J25" s="27">
        <v>-6482</v>
      </c>
      <c r="K25" s="27">
        <v>-5312</v>
      </c>
      <c r="L25" s="227">
        <v>-24870</v>
      </c>
      <c r="M25" s="27">
        <v>-22593</v>
      </c>
      <c r="N25" s="27">
        <v>-9296</v>
      </c>
      <c r="O25" s="27">
        <v>-10879</v>
      </c>
      <c r="P25" s="27">
        <v>-7414</v>
      </c>
      <c r="Q25" s="227">
        <v>-50182</v>
      </c>
      <c r="R25" s="27">
        <v>-37684</v>
      </c>
      <c r="S25" s="27">
        <v>-68521</v>
      </c>
      <c r="T25" s="227">
        <v>-106205</v>
      </c>
      <c r="U25" s="280"/>
    </row>
    <row r="26" spans="1:21" x14ac:dyDescent="0.25">
      <c r="B26" s="26" t="s">
        <v>174</v>
      </c>
      <c r="C26" s="27">
        <v>0</v>
      </c>
      <c r="D26" s="27">
        <v>0</v>
      </c>
      <c r="E26" s="27">
        <v>0</v>
      </c>
      <c r="F26" s="27">
        <v>-10407</v>
      </c>
      <c r="G26" s="227">
        <v>-10407</v>
      </c>
      <c r="H26" s="27">
        <v>-2900</v>
      </c>
      <c r="I26" s="27">
        <v>-5289</v>
      </c>
      <c r="J26" s="27">
        <v>-5244</v>
      </c>
      <c r="K26" s="27">
        <v>-6297</v>
      </c>
      <c r="L26" s="227">
        <v>-19730</v>
      </c>
      <c r="M26" s="27">
        <v>-1408</v>
      </c>
      <c r="N26" s="27">
        <v>-1614</v>
      </c>
      <c r="O26" s="27">
        <v>-7786</v>
      </c>
      <c r="P26" s="27">
        <v>-4910</v>
      </c>
      <c r="Q26" s="227">
        <v>-15718</v>
      </c>
      <c r="R26" s="39">
        <v>-2057</v>
      </c>
      <c r="S26" s="39">
        <v>-2201</v>
      </c>
      <c r="T26" s="227">
        <v>-4258</v>
      </c>
      <c r="U26" s="280"/>
    </row>
    <row r="27" spans="1:21" x14ac:dyDescent="0.25">
      <c r="B27" s="38" t="s">
        <v>175</v>
      </c>
      <c r="C27" s="27">
        <v>0</v>
      </c>
      <c r="D27" s="27">
        <v>0</v>
      </c>
      <c r="E27" s="27">
        <v>0</v>
      </c>
      <c r="F27" s="27">
        <v>0</v>
      </c>
      <c r="G27" s="227">
        <v>0</v>
      </c>
      <c r="H27" s="27">
        <v>0</v>
      </c>
      <c r="I27" s="27">
        <v>0</v>
      </c>
      <c r="J27" s="27">
        <v>0</v>
      </c>
      <c r="K27" s="27">
        <v>0</v>
      </c>
      <c r="L27" s="227">
        <v>0</v>
      </c>
      <c r="M27" s="27">
        <v>0</v>
      </c>
      <c r="N27" s="27">
        <v>0</v>
      </c>
      <c r="O27" s="27">
        <v>0</v>
      </c>
      <c r="P27" s="27">
        <v>0</v>
      </c>
      <c r="Q27" s="227">
        <v>0</v>
      </c>
      <c r="R27" s="41">
        <v>-30000</v>
      </c>
      <c r="S27" s="41">
        <v>0</v>
      </c>
      <c r="T27" s="227">
        <v>-30000</v>
      </c>
      <c r="U27" s="280"/>
    </row>
    <row r="28" spans="1:21" ht="13" thickBot="1" x14ac:dyDescent="0.3">
      <c r="A28" s="17">
        <v>16</v>
      </c>
      <c r="B28" s="45" t="s">
        <v>176</v>
      </c>
      <c r="C28" s="39">
        <v>320</v>
      </c>
      <c r="D28" s="39">
        <v>-1959</v>
      </c>
      <c r="E28" s="39">
        <v>-762</v>
      </c>
      <c r="F28" s="39">
        <v>933</v>
      </c>
      <c r="G28" s="228">
        <v>-1468</v>
      </c>
      <c r="H28" s="39">
        <v>-800</v>
      </c>
      <c r="I28" s="39">
        <v>-1228</v>
      </c>
      <c r="J28" s="39">
        <v>-40</v>
      </c>
      <c r="K28" s="39">
        <v>-2878</v>
      </c>
      <c r="L28" s="228">
        <v>-4946</v>
      </c>
      <c r="M28" s="39">
        <v>-165</v>
      </c>
      <c r="N28" s="39">
        <v>-1009</v>
      </c>
      <c r="O28" s="39">
        <v>681</v>
      </c>
      <c r="P28" s="39">
        <v>1252</v>
      </c>
      <c r="Q28" s="228">
        <v>578</v>
      </c>
      <c r="R28" s="39">
        <v>-1854</v>
      </c>
      <c r="S28" s="39">
        <v>-2261</v>
      </c>
      <c r="T28" s="228">
        <v>-4115</v>
      </c>
      <c r="U28" s="280"/>
    </row>
    <row r="29" spans="1:21" ht="14" hidden="1" thickBot="1" x14ac:dyDescent="0.3">
      <c r="B29" s="45" t="s">
        <v>35</v>
      </c>
      <c r="C29" s="48"/>
      <c r="D29" s="48"/>
      <c r="E29" s="48"/>
      <c r="F29" s="48"/>
      <c r="G29" s="93"/>
      <c r="H29" s="48"/>
      <c r="I29" s="48"/>
      <c r="J29" s="48"/>
      <c r="K29" s="48"/>
      <c r="L29" s="93"/>
      <c r="M29" s="48"/>
      <c r="N29" s="48"/>
      <c r="O29" s="48"/>
      <c r="P29" s="48"/>
      <c r="Q29" s="93"/>
      <c r="R29" s="48"/>
      <c r="T29" s="93"/>
      <c r="U29" s="257"/>
    </row>
    <row r="30" spans="1:21" ht="14" hidden="1" thickBot="1" x14ac:dyDescent="0.3">
      <c r="B30" s="229" t="s">
        <v>35</v>
      </c>
      <c r="C30" s="230"/>
      <c r="D30" s="230"/>
      <c r="E30" s="230"/>
      <c r="F30" s="230"/>
      <c r="G30" s="231"/>
      <c r="H30" s="230"/>
      <c r="I30" s="230"/>
      <c r="J30" s="230"/>
      <c r="K30" s="230"/>
      <c r="L30" s="231"/>
      <c r="M30" s="230"/>
      <c r="N30" s="230"/>
      <c r="O30" s="230"/>
      <c r="P30" s="230"/>
      <c r="Q30" s="231"/>
      <c r="R30" s="230"/>
      <c r="T30" s="231"/>
      <c r="U30" s="257"/>
    </row>
    <row r="31" spans="1:21" ht="26" x14ac:dyDescent="0.25">
      <c r="A31" s="17">
        <v>18</v>
      </c>
      <c r="B31" s="232" t="s">
        <v>177</v>
      </c>
      <c r="C31" s="233">
        <v>43106</v>
      </c>
      <c r="D31" s="233">
        <v>21962</v>
      </c>
      <c r="E31" s="233">
        <v>59208</v>
      </c>
      <c r="F31" s="233">
        <v>80400</v>
      </c>
      <c r="G31" s="234">
        <v>204800</v>
      </c>
      <c r="H31" s="233">
        <v>62100</v>
      </c>
      <c r="I31" s="233">
        <v>102900</v>
      </c>
      <c r="J31" s="233">
        <v>116900</v>
      </c>
      <c r="K31" s="233">
        <v>132800</v>
      </c>
      <c r="L31" s="234">
        <v>414800</v>
      </c>
      <c r="M31" s="233">
        <v>166075</v>
      </c>
      <c r="N31" s="233">
        <v>212369</v>
      </c>
      <c r="O31" s="233">
        <v>231231</v>
      </c>
      <c r="P31" s="233">
        <v>287346</v>
      </c>
      <c r="Q31" s="234">
        <v>897021</v>
      </c>
      <c r="R31" s="233">
        <v>217855</v>
      </c>
      <c r="S31" s="233">
        <v>259687</v>
      </c>
      <c r="T31" s="234">
        <v>477542</v>
      </c>
      <c r="U31" s="280"/>
    </row>
    <row r="32" spans="1:21" x14ac:dyDescent="0.25">
      <c r="A32" s="17">
        <v>19</v>
      </c>
      <c r="C32" s="94"/>
      <c r="D32" s="94"/>
      <c r="E32" s="94"/>
      <c r="F32" s="94"/>
      <c r="G32" s="95"/>
      <c r="H32" s="94"/>
      <c r="I32" s="94"/>
      <c r="J32" s="94"/>
      <c r="K32" s="94"/>
      <c r="L32" s="95"/>
      <c r="M32" s="94"/>
      <c r="N32" s="94"/>
      <c r="O32" s="94"/>
      <c r="P32" s="94"/>
      <c r="Q32" s="95"/>
      <c r="R32" s="94"/>
      <c r="T32" s="95"/>
      <c r="U32" s="280"/>
    </row>
    <row r="33" spans="1:21" x14ac:dyDescent="0.25">
      <c r="A33" s="17">
        <v>20</v>
      </c>
      <c r="B33" s="26" t="s">
        <v>178</v>
      </c>
      <c r="C33" s="27">
        <v>-42201</v>
      </c>
      <c r="D33" s="27">
        <v>-13647</v>
      </c>
      <c r="E33" s="27">
        <v>15718</v>
      </c>
      <c r="F33" s="27">
        <v>-50505</v>
      </c>
      <c r="G33" s="227">
        <v>-90635</v>
      </c>
      <c r="H33" s="27">
        <f>-14800-8000</f>
        <v>-22800</v>
      </c>
      <c r="I33" s="27">
        <f>-5131+10000-2100</f>
        <v>2769</v>
      </c>
      <c r="J33" s="27">
        <v>-31752</v>
      </c>
      <c r="K33" s="27">
        <f>L33-SUM(H33:J33)</f>
        <v>48582</v>
      </c>
      <c r="L33" s="227">
        <v>-3201</v>
      </c>
      <c r="M33" s="27">
        <v>-46039</v>
      </c>
      <c r="N33" s="27">
        <v>19296</v>
      </c>
      <c r="O33" s="27">
        <v>-83567</v>
      </c>
      <c r="P33" s="27">
        <v>-108911</v>
      </c>
      <c r="Q33" s="227">
        <v>-219221</v>
      </c>
      <c r="R33" s="27">
        <v>3661</v>
      </c>
      <c r="S33" s="27">
        <v>22329</v>
      </c>
      <c r="T33" s="227">
        <v>25990</v>
      </c>
      <c r="U33" s="280"/>
    </row>
    <row r="34" spans="1:21" ht="13" thickBot="1" x14ac:dyDescent="0.3">
      <c r="A34" s="17">
        <v>21</v>
      </c>
      <c r="B34" s="235" t="s">
        <v>179</v>
      </c>
      <c r="C34" s="236">
        <v>908</v>
      </c>
      <c r="D34" s="236">
        <v>-10519</v>
      </c>
      <c r="E34" s="236">
        <v>-18171</v>
      </c>
      <c r="F34" s="236">
        <v>30530</v>
      </c>
      <c r="G34" s="237">
        <v>2648</v>
      </c>
      <c r="H34" s="236">
        <v>-900</v>
      </c>
      <c r="I34" s="236">
        <v>964</v>
      </c>
      <c r="J34" s="236">
        <v>2015</v>
      </c>
      <c r="K34" s="236">
        <v>-15030</v>
      </c>
      <c r="L34" s="237">
        <v>-12951</v>
      </c>
      <c r="M34" s="236">
        <v>1773</v>
      </c>
      <c r="N34" s="236">
        <v>4719</v>
      </c>
      <c r="O34" s="236">
        <v>5755</v>
      </c>
      <c r="P34" s="236">
        <v>-4839</v>
      </c>
      <c r="Q34" s="237">
        <v>7408</v>
      </c>
      <c r="R34" s="236">
        <v>0</v>
      </c>
      <c r="S34" s="236">
        <v>-3300</v>
      </c>
      <c r="T34" s="237">
        <v>-3300</v>
      </c>
      <c r="U34" s="280"/>
    </row>
    <row r="35" spans="1:21" ht="13" x14ac:dyDescent="0.25">
      <c r="A35" s="17">
        <v>24</v>
      </c>
      <c r="B35" s="232" t="s">
        <v>180</v>
      </c>
      <c r="C35" s="233">
        <v>1813</v>
      </c>
      <c r="D35" s="233">
        <v>-2204</v>
      </c>
      <c r="E35" s="233">
        <v>56755</v>
      </c>
      <c r="F35" s="233">
        <v>60400</v>
      </c>
      <c r="G35" s="234">
        <v>116800</v>
      </c>
      <c r="H35" s="233">
        <f>SUM(H31:H34)</f>
        <v>38400</v>
      </c>
      <c r="I35" s="233">
        <f>SUM(I31:I34)</f>
        <v>106633</v>
      </c>
      <c r="J35" s="233">
        <f>SUM(J31:J34)</f>
        <v>87163</v>
      </c>
      <c r="K35" s="233">
        <f>SUM(K31:K34)</f>
        <v>166352</v>
      </c>
      <c r="L35" s="234">
        <f>SUM(L31:L34)</f>
        <v>398648</v>
      </c>
      <c r="M35" s="233">
        <v>121809</v>
      </c>
      <c r="N35" s="233">
        <v>236384</v>
      </c>
      <c r="O35" s="233">
        <v>153419</v>
      </c>
      <c r="P35" s="233">
        <v>173596</v>
      </c>
      <c r="Q35" s="234">
        <v>685208</v>
      </c>
      <c r="R35" s="233">
        <v>221516</v>
      </c>
      <c r="S35" s="233">
        <v>278716</v>
      </c>
      <c r="T35" s="234">
        <v>500232</v>
      </c>
      <c r="U35" s="280"/>
    </row>
    <row r="36" spans="1:21" x14ac:dyDescent="0.25">
      <c r="A36" s="17">
        <v>25</v>
      </c>
      <c r="C36" s="48"/>
      <c r="D36" s="48"/>
      <c r="E36" s="48"/>
      <c r="F36" s="48"/>
      <c r="G36" s="93"/>
      <c r="H36" s="48"/>
      <c r="I36" s="48"/>
      <c r="J36" s="48"/>
      <c r="K36" s="48"/>
      <c r="L36" s="93"/>
      <c r="M36" s="48"/>
      <c r="N36" s="48"/>
      <c r="O36" s="48"/>
      <c r="P36" s="48"/>
      <c r="Q36" s="93"/>
      <c r="R36" s="48"/>
      <c r="T36" s="93"/>
      <c r="U36" s="280"/>
    </row>
    <row r="37" spans="1:21" ht="13" x14ac:dyDescent="0.25">
      <c r="A37" s="17">
        <v>26</v>
      </c>
      <c r="B37" s="224" t="s">
        <v>181</v>
      </c>
      <c r="C37" s="94"/>
      <c r="D37" s="94"/>
      <c r="E37" s="94"/>
      <c r="F37" s="94"/>
      <c r="G37" s="95"/>
      <c r="H37" s="94"/>
      <c r="I37" s="94"/>
      <c r="J37" s="94"/>
      <c r="K37" s="94"/>
      <c r="L37" s="95"/>
      <c r="M37" s="94"/>
      <c r="N37" s="94"/>
      <c r="O37" s="94"/>
      <c r="P37" s="94"/>
      <c r="Q37" s="95"/>
      <c r="R37" s="94"/>
      <c r="T37" s="95"/>
      <c r="U37" s="280"/>
    </row>
    <row r="38" spans="1:21" x14ac:dyDescent="0.25">
      <c r="A38" s="17">
        <v>27</v>
      </c>
      <c r="B38" s="26" t="s">
        <v>182</v>
      </c>
      <c r="C38" s="27">
        <v>-174348</v>
      </c>
      <c r="D38" s="27">
        <v>-137135</v>
      </c>
      <c r="E38" s="27">
        <v>-172972</v>
      </c>
      <c r="F38" s="27">
        <v>-132274</v>
      </c>
      <c r="G38" s="227">
        <v>-616729</v>
      </c>
      <c r="H38" s="27">
        <v>-97000</v>
      </c>
      <c r="I38" s="27">
        <v>-118200</v>
      </c>
      <c r="J38" s="27">
        <v>-105980</v>
      </c>
      <c r="K38" s="27">
        <v>-126852</v>
      </c>
      <c r="L38" s="227">
        <v>-448032</v>
      </c>
      <c r="M38" s="27">
        <v>-107048</v>
      </c>
      <c r="N38" s="27">
        <v>-121998</v>
      </c>
      <c r="O38" s="27">
        <v>-132264</v>
      </c>
      <c r="P38" s="27">
        <v>-157787</v>
      </c>
      <c r="Q38" s="227">
        <v>-519097</v>
      </c>
      <c r="R38" s="27">
        <v>-155604</v>
      </c>
      <c r="S38" s="27">
        <v>-179595</v>
      </c>
      <c r="T38" s="227">
        <v>-335199</v>
      </c>
      <c r="U38" s="280"/>
    </row>
    <row r="39" spans="1:21" x14ac:dyDescent="0.25">
      <c r="A39" s="17">
        <v>28</v>
      </c>
      <c r="B39" s="26" t="s">
        <v>183</v>
      </c>
      <c r="C39" s="27">
        <v>-12300</v>
      </c>
      <c r="D39" s="27">
        <v>-15258</v>
      </c>
      <c r="E39" s="27">
        <v>-17488</v>
      </c>
      <c r="F39" s="27">
        <v>-16494</v>
      </c>
      <c r="G39" s="227">
        <v>-61540</v>
      </c>
      <c r="H39" s="27">
        <v>-21300</v>
      </c>
      <c r="I39" s="27">
        <v>-19670</v>
      </c>
      <c r="J39" s="27">
        <v>-19288</v>
      </c>
      <c r="K39" s="27">
        <v>0</v>
      </c>
      <c r="L39" s="227">
        <v>-60258</v>
      </c>
      <c r="M39" s="27">
        <v>0</v>
      </c>
      <c r="N39" s="27">
        <v>0</v>
      </c>
      <c r="O39" s="27">
        <v>0</v>
      </c>
      <c r="P39" s="27">
        <v>0</v>
      </c>
      <c r="Q39" s="227">
        <v>0</v>
      </c>
      <c r="R39" s="27">
        <v>-247</v>
      </c>
      <c r="S39" s="27">
        <v>-1213</v>
      </c>
      <c r="T39" s="227">
        <v>-1460</v>
      </c>
      <c r="U39" s="280"/>
    </row>
    <row r="40" spans="1:21" x14ac:dyDescent="0.25">
      <c r="A40" s="17">
        <v>29</v>
      </c>
      <c r="B40" s="38" t="s">
        <v>184</v>
      </c>
      <c r="C40" s="39">
        <v>0</v>
      </c>
      <c r="D40" s="39">
        <v>0</v>
      </c>
      <c r="E40" s="39">
        <v>0</v>
      </c>
      <c r="F40" s="39">
        <v>0</v>
      </c>
      <c r="G40" s="228">
        <v>0</v>
      </c>
      <c r="H40" s="39">
        <v>0</v>
      </c>
      <c r="I40" s="39">
        <v>0</v>
      </c>
      <c r="J40" s="39">
        <v>70</v>
      </c>
      <c r="K40" s="39">
        <v>0</v>
      </c>
      <c r="L40" s="228">
        <v>70</v>
      </c>
      <c r="M40" s="27">
        <v>0</v>
      </c>
      <c r="N40" s="27">
        <v>0</v>
      </c>
      <c r="O40" s="27">
        <v>0</v>
      </c>
      <c r="P40" s="27">
        <v>0</v>
      </c>
      <c r="Q40" s="227">
        <v>0</v>
      </c>
      <c r="R40" s="39">
        <v>0</v>
      </c>
      <c r="S40" s="39">
        <v>0</v>
      </c>
      <c r="T40" s="227">
        <v>0</v>
      </c>
      <c r="U40" s="280"/>
    </row>
    <row r="41" spans="1:21" ht="13.5" hidden="1" x14ac:dyDescent="0.25">
      <c r="B41" s="45" t="s">
        <v>185</v>
      </c>
      <c r="C41" s="46">
        <v>0</v>
      </c>
      <c r="D41" s="46">
        <v>0</v>
      </c>
      <c r="E41" s="46">
        <v>0</v>
      </c>
      <c r="F41" s="46">
        <v>0</v>
      </c>
      <c r="G41" s="238">
        <v>0</v>
      </c>
      <c r="H41" s="46">
        <v>0</v>
      </c>
      <c r="I41" s="46">
        <v>0</v>
      </c>
      <c r="J41" s="46">
        <v>0</v>
      </c>
      <c r="K41" s="46">
        <v>0</v>
      </c>
      <c r="L41" s="238">
        <v>0</v>
      </c>
      <c r="M41" s="39">
        <v>0</v>
      </c>
      <c r="N41" s="39">
        <v>0</v>
      </c>
      <c r="O41" s="39">
        <v>0</v>
      </c>
      <c r="P41" s="39">
        <v>0</v>
      </c>
      <c r="Q41" s="228">
        <v>0</v>
      </c>
      <c r="R41" s="46">
        <v>0</v>
      </c>
      <c r="S41" s="46">
        <v>0</v>
      </c>
      <c r="T41" s="227">
        <v>0</v>
      </c>
      <c r="U41" s="281"/>
    </row>
    <row r="42" spans="1:21" ht="13.5" hidden="1" x14ac:dyDescent="0.25">
      <c r="B42" s="40" t="s">
        <v>186</v>
      </c>
      <c r="C42" s="41">
        <v>0</v>
      </c>
      <c r="D42" s="41">
        <v>0</v>
      </c>
      <c r="E42" s="41">
        <v>0</v>
      </c>
      <c r="F42" s="41">
        <v>0</v>
      </c>
      <c r="G42" s="239">
        <v>0</v>
      </c>
      <c r="H42" s="41">
        <v>0</v>
      </c>
      <c r="I42" s="41">
        <v>0</v>
      </c>
      <c r="J42" s="41">
        <v>0</v>
      </c>
      <c r="K42" s="41">
        <v>0</v>
      </c>
      <c r="L42" s="239">
        <v>0</v>
      </c>
      <c r="M42" s="41">
        <v>0</v>
      </c>
      <c r="N42" s="41">
        <v>0</v>
      </c>
      <c r="O42" s="41">
        <v>0</v>
      </c>
      <c r="P42" s="41">
        <v>0</v>
      </c>
      <c r="Q42" s="239">
        <v>0</v>
      </c>
      <c r="R42" s="41">
        <v>0</v>
      </c>
      <c r="S42" s="41">
        <v>0</v>
      </c>
      <c r="T42" s="227">
        <v>0</v>
      </c>
      <c r="U42" s="281"/>
    </row>
    <row r="43" spans="1:21" ht="13" thickBot="1" x14ac:dyDescent="0.3">
      <c r="A43" s="17">
        <v>31</v>
      </c>
      <c r="B43" s="235" t="s">
        <v>187</v>
      </c>
      <c r="C43" s="236">
        <v>1773</v>
      </c>
      <c r="D43" s="236">
        <v>445</v>
      </c>
      <c r="E43" s="236">
        <v>5</v>
      </c>
      <c r="F43" s="236">
        <v>2767</v>
      </c>
      <c r="G43" s="237">
        <v>4890</v>
      </c>
      <c r="H43" s="236">
        <v>1400</v>
      </c>
      <c r="I43" s="236">
        <v>15</v>
      </c>
      <c r="J43" s="236">
        <v>33</v>
      </c>
      <c r="K43" s="236">
        <v>-53</v>
      </c>
      <c r="L43" s="237">
        <v>1395</v>
      </c>
      <c r="M43" s="236">
        <v>0</v>
      </c>
      <c r="N43" s="236">
        <v>-49</v>
      </c>
      <c r="O43" s="236">
        <v>-30</v>
      </c>
      <c r="P43" s="236">
        <v>0</v>
      </c>
      <c r="Q43" s="237">
        <v>0</v>
      </c>
      <c r="R43" s="236">
        <v>41</v>
      </c>
      <c r="S43" s="236">
        <v>1976</v>
      </c>
      <c r="T43" s="237">
        <v>2017</v>
      </c>
      <c r="U43" s="280"/>
    </row>
    <row r="44" spans="1:21" ht="13" x14ac:dyDescent="0.25">
      <c r="A44" s="17">
        <v>34</v>
      </c>
      <c r="B44" s="232" t="s">
        <v>188</v>
      </c>
      <c r="C44" s="233">
        <v>-184875</v>
      </c>
      <c r="D44" s="233">
        <v>-151948</v>
      </c>
      <c r="E44" s="233">
        <v>-190455</v>
      </c>
      <c r="F44" s="233">
        <v>-146000</v>
      </c>
      <c r="G44" s="234">
        <v>-673300</v>
      </c>
      <c r="H44" s="233">
        <v>-116900</v>
      </c>
      <c r="I44" s="233">
        <v>-137900</v>
      </c>
      <c r="J44" s="233">
        <v>-125200</v>
      </c>
      <c r="K44" s="233">
        <v>-127000</v>
      </c>
      <c r="L44" s="234">
        <v>-506800</v>
      </c>
      <c r="M44" s="233">
        <v>-107048</v>
      </c>
      <c r="N44" s="233">
        <v>-122047</v>
      </c>
      <c r="O44" s="233">
        <v>-132294</v>
      </c>
      <c r="P44" s="233">
        <v>-157708</v>
      </c>
      <c r="Q44" s="234">
        <v>-519097</v>
      </c>
      <c r="R44" s="233">
        <v>-155810</v>
      </c>
      <c r="S44" s="233">
        <v>-178832</v>
      </c>
      <c r="T44" s="234">
        <v>-334642</v>
      </c>
      <c r="U44" s="280"/>
    </row>
    <row r="45" spans="1:21" x14ac:dyDescent="0.25">
      <c r="A45" s="17">
        <v>35</v>
      </c>
      <c r="C45" s="48"/>
      <c r="D45" s="48"/>
      <c r="E45" s="48"/>
      <c r="F45" s="48"/>
      <c r="G45" s="93"/>
      <c r="H45" s="48"/>
      <c r="I45" s="48"/>
      <c r="J45" s="48"/>
      <c r="K45" s="48"/>
      <c r="L45" s="93"/>
      <c r="M45" s="48"/>
      <c r="N45" s="48"/>
      <c r="O45" s="48"/>
      <c r="P45" s="48"/>
      <c r="Q45" s="93"/>
      <c r="R45" s="48"/>
      <c r="T45" s="93"/>
      <c r="U45" s="280"/>
    </row>
    <row r="46" spans="1:21" ht="13" x14ac:dyDescent="0.25">
      <c r="A46" s="17">
        <v>36</v>
      </c>
      <c r="B46" s="224" t="s">
        <v>189</v>
      </c>
      <c r="C46" s="94"/>
      <c r="D46" s="94"/>
      <c r="E46" s="94"/>
      <c r="F46" s="94"/>
      <c r="G46" s="95"/>
      <c r="H46" s="94"/>
      <c r="I46" s="94"/>
      <c r="J46" s="94"/>
      <c r="K46" s="94"/>
      <c r="L46" s="95"/>
      <c r="M46" s="94"/>
      <c r="N46" s="94"/>
      <c r="O46" s="94"/>
      <c r="P46" s="94"/>
      <c r="Q46" s="95"/>
      <c r="R46" s="94"/>
      <c r="T46" s="95"/>
      <c r="U46" s="280"/>
    </row>
    <row r="47" spans="1:21" x14ac:dyDescent="0.25">
      <c r="A47" s="17">
        <v>37</v>
      </c>
      <c r="B47" s="26" t="s">
        <v>190</v>
      </c>
      <c r="C47" s="27">
        <v>127000</v>
      </c>
      <c r="D47" s="27">
        <v>166765</v>
      </c>
      <c r="E47" s="27">
        <v>131000</v>
      </c>
      <c r="F47" s="27">
        <v>94000</v>
      </c>
      <c r="G47" s="227">
        <v>518765</v>
      </c>
      <c r="H47" s="27">
        <v>76500</v>
      </c>
      <c r="I47" s="27">
        <v>48000</v>
      </c>
      <c r="J47" s="27">
        <v>33000</v>
      </c>
      <c r="K47" s="27">
        <f>L47-SUM(H47:J47)</f>
        <v>32000</v>
      </c>
      <c r="L47" s="227">
        <v>189500</v>
      </c>
      <c r="M47" s="27">
        <f>659744+9256</f>
        <v>669000</v>
      </c>
      <c r="N47" s="27">
        <v>350000</v>
      </c>
      <c r="O47" s="27">
        <v>34000</v>
      </c>
      <c r="P47" s="27">
        <v>50000</v>
      </c>
      <c r="Q47" s="227">
        <v>1103000</v>
      </c>
      <c r="R47" s="27">
        <v>124000</v>
      </c>
      <c r="S47" s="27">
        <v>52000</v>
      </c>
      <c r="T47" s="227">
        <v>176000</v>
      </c>
      <c r="U47" s="280"/>
    </row>
    <row r="48" spans="1:21" x14ac:dyDescent="0.25">
      <c r="A48" s="17">
        <v>38</v>
      </c>
      <c r="B48" s="26" t="s">
        <v>191</v>
      </c>
      <c r="C48" s="27">
        <v>-30000</v>
      </c>
      <c r="D48" s="27">
        <v>-40875</v>
      </c>
      <c r="E48" s="27">
        <v>-24500</v>
      </c>
      <c r="F48" s="27">
        <v>-25000</v>
      </c>
      <c r="G48" s="227">
        <v>-120375</v>
      </c>
      <c r="H48" s="27">
        <v>-258500</v>
      </c>
      <c r="I48" s="27">
        <v>-40000</v>
      </c>
      <c r="J48" s="27">
        <v>-22070</v>
      </c>
      <c r="K48" s="27">
        <v>-45328</v>
      </c>
      <c r="L48" s="227">
        <f>SUM(H48:K48)</f>
        <v>-365898</v>
      </c>
      <c r="M48" s="27">
        <v>-409058</v>
      </c>
      <c r="N48" s="27">
        <v>-477544</v>
      </c>
      <c r="O48" s="27">
        <v>0</v>
      </c>
      <c r="P48" s="27">
        <v>2</v>
      </c>
      <c r="Q48" s="227">
        <v>-886602</v>
      </c>
      <c r="R48" s="27">
        <v>-75000</v>
      </c>
      <c r="S48" s="27">
        <v>-140000</v>
      </c>
      <c r="T48" s="227">
        <v>-215000</v>
      </c>
      <c r="U48" s="280"/>
    </row>
    <row r="49" spans="1:21" x14ac:dyDescent="0.25">
      <c r="A49" s="17">
        <v>39</v>
      </c>
      <c r="B49" s="26" t="s">
        <v>192</v>
      </c>
      <c r="C49" s="27">
        <v>24000</v>
      </c>
      <c r="D49" s="27">
        <v>45000</v>
      </c>
      <c r="E49" s="27">
        <v>33000</v>
      </c>
      <c r="F49" s="27">
        <v>27900</v>
      </c>
      <c r="G49" s="227">
        <v>129900</v>
      </c>
      <c r="H49" s="27">
        <v>21000</v>
      </c>
      <c r="I49" s="27">
        <v>12000</v>
      </c>
      <c r="J49" s="27">
        <v>9000</v>
      </c>
      <c r="K49" s="27">
        <v>0</v>
      </c>
      <c r="L49" s="227">
        <f>SUM(H49:K49)</f>
        <v>42000</v>
      </c>
      <c r="M49" s="27">
        <v>0</v>
      </c>
      <c r="N49" s="27">
        <v>0</v>
      </c>
      <c r="O49" s="27">
        <v>0</v>
      </c>
      <c r="P49" s="27">
        <v>0</v>
      </c>
      <c r="Q49" s="227">
        <v>0</v>
      </c>
      <c r="R49" s="27">
        <v>0</v>
      </c>
      <c r="S49" s="27">
        <v>0</v>
      </c>
      <c r="T49" s="227">
        <v>0</v>
      </c>
      <c r="U49" s="280"/>
    </row>
    <row r="50" spans="1:21" x14ac:dyDescent="0.25">
      <c r="B50" s="26" t="s">
        <v>193</v>
      </c>
      <c r="C50" s="27">
        <v>0</v>
      </c>
      <c r="D50" s="27">
        <v>10110</v>
      </c>
      <c r="E50" s="27">
        <v>15500</v>
      </c>
      <c r="F50" s="27">
        <v>0</v>
      </c>
      <c r="G50" s="227">
        <v>25610</v>
      </c>
      <c r="H50" s="27">
        <v>8000</v>
      </c>
      <c r="I50" s="27">
        <v>47000</v>
      </c>
      <c r="J50" s="27">
        <v>35000</v>
      </c>
      <c r="K50" s="27">
        <v>10000</v>
      </c>
      <c r="L50" s="227">
        <f>SUM(H50:K50)</f>
        <v>100000</v>
      </c>
      <c r="M50" s="27">
        <v>27000</v>
      </c>
      <c r="N50" s="39">
        <v>58571</v>
      </c>
      <c r="O50" s="39">
        <v>52068</v>
      </c>
      <c r="P50" s="39">
        <v>5000</v>
      </c>
      <c r="Q50" s="227">
        <v>142639</v>
      </c>
      <c r="R50" s="39">
        <v>34000</v>
      </c>
      <c r="S50" s="39">
        <v>39455</v>
      </c>
      <c r="T50" s="227">
        <v>73455</v>
      </c>
      <c r="U50" s="280"/>
    </row>
    <row r="51" spans="1:21" x14ac:dyDescent="0.25">
      <c r="B51" s="26" t="s">
        <v>194</v>
      </c>
      <c r="C51" s="27">
        <v>0</v>
      </c>
      <c r="D51" s="27">
        <v>0</v>
      </c>
      <c r="E51" s="27">
        <v>0</v>
      </c>
      <c r="F51" s="27">
        <v>0</v>
      </c>
      <c r="G51" s="227">
        <v>0</v>
      </c>
      <c r="H51" s="27">
        <v>0</v>
      </c>
      <c r="I51" s="27">
        <v>-10000</v>
      </c>
      <c r="J51" s="27">
        <v>0</v>
      </c>
      <c r="K51" s="27">
        <v>0</v>
      </c>
      <c r="L51" s="227">
        <v>-10000</v>
      </c>
      <c r="M51" s="27">
        <v>-10000</v>
      </c>
      <c r="N51" s="41">
        <v>-43000</v>
      </c>
      <c r="O51" s="41">
        <v>-46000</v>
      </c>
      <c r="P51" s="41">
        <v>-68000</v>
      </c>
      <c r="Q51" s="227">
        <v>-167000</v>
      </c>
      <c r="R51" s="41">
        <v>-8000</v>
      </c>
      <c r="S51" s="41">
        <v>-29000</v>
      </c>
      <c r="T51" s="227">
        <v>-37000</v>
      </c>
      <c r="U51" s="280"/>
    </row>
    <row r="52" spans="1:21" x14ac:dyDescent="0.25">
      <c r="B52" s="26" t="s">
        <v>195</v>
      </c>
      <c r="C52" s="27">
        <v>0</v>
      </c>
      <c r="D52" s="27">
        <v>0</v>
      </c>
      <c r="E52" s="27">
        <v>0</v>
      </c>
      <c r="F52" s="27">
        <v>0</v>
      </c>
      <c r="G52" s="227">
        <v>0</v>
      </c>
      <c r="H52" s="27">
        <v>0</v>
      </c>
      <c r="I52" s="27">
        <v>0</v>
      </c>
      <c r="J52" s="27">
        <v>-1622</v>
      </c>
      <c r="K52" s="27">
        <f>L52-SUM(H52:J52)</f>
        <v>-1621</v>
      </c>
      <c r="L52" s="227">
        <v>-3243</v>
      </c>
      <c r="M52" s="27">
        <v>-1622</v>
      </c>
      <c r="N52" s="27">
        <v>-1621</v>
      </c>
      <c r="O52" s="27">
        <v>-1622</v>
      </c>
      <c r="P52" s="27">
        <v>-1621</v>
      </c>
      <c r="Q52" s="227">
        <v>-6486</v>
      </c>
      <c r="R52" s="27">
        <v>-1622</v>
      </c>
      <c r="S52" s="27">
        <v>-1621</v>
      </c>
      <c r="T52" s="227">
        <v>-3243</v>
      </c>
      <c r="U52" s="280"/>
    </row>
    <row r="53" spans="1:21" x14ac:dyDescent="0.25">
      <c r="B53" s="26" t="s">
        <v>196</v>
      </c>
      <c r="C53" s="27">
        <v>0</v>
      </c>
      <c r="D53" s="27">
        <v>0</v>
      </c>
      <c r="E53" s="27">
        <v>0</v>
      </c>
      <c r="F53" s="27">
        <v>0</v>
      </c>
      <c r="G53" s="227">
        <v>0</v>
      </c>
      <c r="H53" s="27">
        <v>0</v>
      </c>
      <c r="I53" s="27">
        <v>0</v>
      </c>
      <c r="J53" s="27">
        <v>0</v>
      </c>
      <c r="K53" s="27">
        <v>0</v>
      </c>
      <c r="L53" s="227">
        <v>0</v>
      </c>
      <c r="M53" s="27">
        <v>0</v>
      </c>
      <c r="N53" s="27">
        <v>0</v>
      </c>
      <c r="O53" s="27">
        <v>0</v>
      </c>
      <c r="P53" s="27">
        <v>0</v>
      </c>
      <c r="Q53" s="227">
        <v>0</v>
      </c>
      <c r="R53" s="27">
        <v>0</v>
      </c>
      <c r="S53" s="27">
        <v>-10700</v>
      </c>
      <c r="T53" s="227">
        <v>-10700</v>
      </c>
      <c r="U53" s="280"/>
    </row>
    <row r="54" spans="1:21" x14ac:dyDescent="0.25">
      <c r="B54" s="26" t="s">
        <v>197</v>
      </c>
      <c r="C54" s="27">
        <v>0</v>
      </c>
      <c r="D54" s="27">
        <v>0</v>
      </c>
      <c r="E54" s="27">
        <v>0</v>
      </c>
      <c r="F54" s="27">
        <v>0</v>
      </c>
      <c r="G54" s="227">
        <v>0</v>
      </c>
      <c r="H54" s="27">
        <v>0</v>
      </c>
      <c r="I54" s="27">
        <v>0</v>
      </c>
      <c r="J54" s="27">
        <v>0</v>
      </c>
      <c r="K54" s="27">
        <v>0</v>
      </c>
      <c r="L54" s="227">
        <v>0</v>
      </c>
      <c r="M54" s="27">
        <v>-34600</v>
      </c>
      <c r="N54" s="27">
        <v>0</v>
      </c>
      <c r="O54" s="27">
        <v>0</v>
      </c>
      <c r="P54" s="27">
        <v>0</v>
      </c>
      <c r="Q54" s="227">
        <v>-34600</v>
      </c>
      <c r="R54" s="27">
        <v>0</v>
      </c>
      <c r="S54" s="27">
        <v>0</v>
      </c>
      <c r="T54" s="227">
        <v>0</v>
      </c>
      <c r="U54" s="280"/>
    </row>
    <row r="55" spans="1:21" ht="13.5" hidden="1" x14ac:dyDescent="0.25">
      <c r="A55" s="240">
        <v>40</v>
      </c>
      <c r="B55" s="241" t="s">
        <v>198</v>
      </c>
      <c r="C55" s="242"/>
      <c r="D55" s="242"/>
      <c r="E55" s="242"/>
      <c r="F55" s="242"/>
      <c r="G55" s="242"/>
      <c r="H55" s="242"/>
      <c r="I55" s="242"/>
      <c r="J55" s="242"/>
      <c r="K55" s="242"/>
      <c r="L55" s="242"/>
      <c r="M55" s="242"/>
      <c r="N55" s="242"/>
      <c r="O55" s="242"/>
      <c r="P55" s="242"/>
      <c r="Q55" s="242"/>
      <c r="R55" s="242"/>
      <c r="S55" s="242"/>
      <c r="T55" s="242"/>
      <c r="U55" s="257"/>
    </row>
    <row r="56" spans="1:21" x14ac:dyDescent="0.25">
      <c r="A56" s="17">
        <v>41</v>
      </c>
      <c r="B56" s="26" t="s">
        <v>199</v>
      </c>
      <c r="C56" s="27">
        <v>2371</v>
      </c>
      <c r="D56" s="27">
        <v>533</v>
      </c>
      <c r="E56" s="27">
        <v>54</v>
      </c>
      <c r="F56" s="27">
        <v>-236</v>
      </c>
      <c r="G56" s="227">
        <v>2722</v>
      </c>
      <c r="H56" s="27">
        <v>600</v>
      </c>
      <c r="I56" s="27">
        <v>1471</v>
      </c>
      <c r="J56" s="27">
        <v>1609</v>
      </c>
      <c r="K56" s="27">
        <v>90</v>
      </c>
      <c r="L56" s="227">
        <v>3770</v>
      </c>
      <c r="M56" s="27">
        <v>115</v>
      </c>
      <c r="N56" s="27">
        <v>131</v>
      </c>
      <c r="O56" s="27">
        <v>454</v>
      </c>
      <c r="P56" s="27">
        <v>929</v>
      </c>
      <c r="Q56" s="227">
        <v>1629</v>
      </c>
      <c r="R56" s="27">
        <v>207</v>
      </c>
      <c r="S56" s="27">
        <v>852</v>
      </c>
      <c r="T56" s="227">
        <v>1059</v>
      </c>
      <c r="U56" s="280"/>
    </row>
    <row r="57" spans="1:21" x14ac:dyDescent="0.25">
      <c r="A57" s="17">
        <v>42</v>
      </c>
      <c r="B57" s="38" t="s">
        <v>200</v>
      </c>
      <c r="C57" s="27">
        <v>-1076</v>
      </c>
      <c r="D57" s="27">
        <v>-196</v>
      </c>
      <c r="E57" s="27">
        <v>1583</v>
      </c>
      <c r="F57" s="27">
        <v>2905</v>
      </c>
      <c r="G57" s="227">
        <v>3216</v>
      </c>
      <c r="H57" s="27">
        <v>400</v>
      </c>
      <c r="I57" s="27">
        <v>-5493</v>
      </c>
      <c r="J57" s="27">
        <v>1450</v>
      </c>
      <c r="K57" s="27">
        <v>4180</v>
      </c>
      <c r="L57" s="227">
        <f>SUM(H57:K57)</f>
        <v>537</v>
      </c>
      <c r="M57" s="27">
        <v>3297</v>
      </c>
      <c r="N57" s="27">
        <v>15404</v>
      </c>
      <c r="O57" s="27">
        <v>0</v>
      </c>
      <c r="P57" s="39">
        <v>-1</v>
      </c>
      <c r="Q57" s="227">
        <v>18700</v>
      </c>
      <c r="R57" s="39">
        <v>0</v>
      </c>
      <c r="S57" s="39">
        <v>1578</v>
      </c>
      <c r="T57" s="227">
        <v>1578</v>
      </c>
      <c r="U57" s="280"/>
    </row>
    <row r="58" spans="1:21" x14ac:dyDescent="0.25">
      <c r="B58" s="40" t="s">
        <v>201</v>
      </c>
      <c r="C58" s="27">
        <v>-10070</v>
      </c>
      <c r="D58" s="27">
        <v>-10543</v>
      </c>
      <c r="E58" s="27">
        <v>-14357</v>
      </c>
      <c r="F58" s="27">
        <v>-14337</v>
      </c>
      <c r="G58" s="227">
        <v>-49307</v>
      </c>
      <c r="H58" s="27">
        <v>-16045</v>
      </c>
      <c r="I58" s="27">
        <v>-14904</v>
      </c>
      <c r="J58" s="27">
        <v>-18618</v>
      </c>
      <c r="K58" s="27">
        <v>-44108</v>
      </c>
      <c r="L58" s="227">
        <v>-93675</v>
      </c>
      <c r="M58" s="27">
        <v>-46933</v>
      </c>
      <c r="N58" s="27">
        <v>-49232</v>
      </c>
      <c r="O58" s="27">
        <v>-61381</v>
      </c>
      <c r="P58" s="46">
        <v>-17943</v>
      </c>
      <c r="Q58" s="227">
        <v>-175487</v>
      </c>
      <c r="R58" s="46">
        <v>-49261</v>
      </c>
      <c r="S58" s="41">
        <v>-39437</v>
      </c>
      <c r="T58" s="227">
        <v>-88698</v>
      </c>
      <c r="U58" s="280"/>
    </row>
    <row r="59" spans="1:21" hidden="1" x14ac:dyDescent="0.25">
      <c r="A59" s="240">
        <v>43</v>
      </c>
      <c r="B59" s="243" t="s">
        <v>202</v>
      </c>
      <c r="C59" s="244"/>
      <c r="D59" s="244"/>
      <c r="E59" s="244"/>
      <c r="F59" s="244"/>
      <c r="G59" s="244"/>
      <c r="H59" s="244"/>
      <c r="I59" s="244"/>
      <c r="J59" s="244"/>
      <c r="K59" s="244"/>
      <c r="L59" s="244"/>
      <c r="M59" s="244"/>
      <c r="N59" s="244"/>
      <c r="O59" s="244"/>
      <c r="P59" s="245"/>
      <c r="Q59" s="244"/>
      <c r="R59" s="245"/>
      <c r="S59" s="244"/>
      <c r="T59" s="244"/>
      <c r="U59" s="280"/>
    </row>
    <row r="60" spans="1:21" x14ac:dyDescent="0.25">
      <c r="B60" s="45" t="s">
        <v>203</v>
      </c>
      <c r="C60" s="46">
        <v>0</v>
      </c>
      <c r="D60" s="46">
        <v>0</v>
      </c>
      <c r="E60" s="46">
        <v>0</v>
      </c>
      <c r="F60" s="46">
        <v>0</v>
      </c>
      <c r="G60" s="238">
        <v>0</v>
      </c>
      <c r="H60" s="46">
        <v>252900</v>
      </c>
      <c r="I60" s="46">
        <v>47</v>
      </c>
      <c r="J60" s="46">
        <v>0</v>
      </c>
      <c r="K60" s="46">
        <v>2</v>
      </c>
      <c r="L60" s="238">
        <v>252949</v>
      </c>
      <c r="M60" s="46">
        <v>0</v>
      </c>
      <c r="N60" s="46">
        <v>0</v>
      </c>
      <c r="O60" s="46">
        <v>0</v>
      </c>
      <c r="P60" s="46">
        <v>10000</v>
      </c>
      <c r="Q60" s="238">
        <v>10000</v>
      </c>
      <c r="R60" s="46">
        <v>0</v>
      </c>
      <c r="S60" s="46">
        <v>0</v>
      </c>
      <c r="T60" s="238">
        <v>0</v>
      </c>
      <c r="U60" s="280"/>
    </row>
    <row r="61" spans="1:21" ht="13" thickBot="1" x14ac:dyDescent="0.3">
      <c r="B61" s="229" t="s">
        <v>167</v>
      </c>
      <c r="C61" s="246">
        <v>0</v>
      </c>
      <c r="D61" s="246">
        <v>0</v>
      </c>
      <c r="E61" s="246">
        <v>0</v>
      </c>
      <c r="F61" s="246">
        <v>-2061</v>
      </c>
      <c r="G61" s="247">
        <v>-2061</v>
      </c>
      <c r="H61" s="246">
        <v>0</v>
      </c>
      <c r="I61" s="246">
        <v>0</v>
      </c>
      <c r="J61" s="246">
        <v>0</v>
      </c>
      <c r="K61" s="246">
        <v>0</v>
      </c>
      <c r="L61" s="247">
        <v>0</v>
      </c>
      <c r="M61" s="246">
        <v>0</v>
      </c>
      <c r="N61" s="246">
        <v>0</v>
      </c>
      <c r="O61" s="246">
        <v>0</v>
      </c>
      <c r="P61" s="246">
        <v>0</v>
      </c>
      <c r="Q61" s="247">
        <v>0</v>
      </c>
      <c r="R61" s="246">
        <v>0</v>
      </c>
      <c r="S61" s="246">
        <v>0</v>
      </c>
      <c r="T61" s="247">
        <v>0</v>
      </c>
      <c r="U61" s="280"/>
    </row>
    <row r="62" spans="1:21" ht="13" x14ac:dyDescent="0.25">
      <c r="A62" s="17">
        <v>50</v>
      </c>
      <c r="B62" s="232" t="s">
        <v>204</v>
      </c>
      <c r="C62" s="233">
        <v>112225</v>
      </c>
      <c r="D62" s="233">
        <v>170794</v>
      </c>
      <c r="E62" s="233">
        <v>142280</v>
      </c>
      <c r="F62" s="233">
        <v>83171</v>
      </c>
      <c r="G62" s="234">
        <v>508470</v>
      </c>
      <c r="H62" s="233">
        <f>SUM(H47:H61)</f>
        <v>84855</v>
      </c>
      <c r="I62" s="233">
        <f>SUM(I47:I61)</f>
        <v>38121</v>
      </c>
      <c r="J62" s="233">
        <f>SUM(J47:J61)</f>
        <v>37749</v>
      </c>
      <c r="K62" s="233">
        <f>SUM(K47:K61)</f>
        <v>-44785</v>
      </c>
      <c r="L62" s="234">
        <f>SUM(L47:L61)</f>
        <v>115940</v>
      </c>
      <c r="M62" s="233">
        <v>197199</v>
      </c>
      <c r="N62" s="233">
        <v>-147291</v>
      </c>
      <c r="O62" s="233">
        <f>SUM(O47:O61)</f>
        <v>-22481</v>
      </c>
      <c r="P62" s="233">
        <v>-21634</v>
      </c>
      <c r="Q62" s="234">
        <v>5793</v>
      </c>
      <c r="R62" s="233">
        <v>24324</v>
      </c>
      <c r="S62" s="233">
        <v>-126873</v>
      </c>
      <c r="T62" s="234">
        <v>-102549</v>
      </c>
      <c r="U62" s="280"/>
    </row>
    <row r="63" spans="1:21" x14ac:dyDescent="0.25">
      <c r="A63" s="17">
        <v>51</v>
      </c>
      <c r="C63" s="94"/>
      <c r="D63" s="94"/>
      <c r="E63" s="94"/>
      <c r="F63" s="94"/>
      <c r="G63" s="95"/>
      <c r="H63" s="94"/>
      <c r="I63" s="94"/>
      <c r="J63" s="94"/>
      <c r="K63" s="94"/>
      <c r="L63" s="95"/>
      <c r="M63" s="94"/>
      <c r="N63" s="94"/>
      <c r="O63" s="94"/>
      <c r="P63" s="94"/>
      <c r="Q63" s="95"/>
      <c r="R63" s="94"/>
      <c r="T63" s="95"/>
      <c r="U63" s="280"/>
    </row>
    <row r="64" spans="1:21" x14ac:dyDescent="0.25">
      <c r="A64" s="17">
        <v>52</v>
      </c>
      <c r="B64" s="26" t="s">
        <v>205</v>
      </c>
      <c r="C64" s="27">
        <v>28</v>
      </c>
      <c r="D64" s="27">
        <v>-4</v>
      </c>
      <c r="E64" s="27">
        <v>3288</v>
      </c>
      <c r="F64" s="27">
        <v>389</v>
      </c>
      <c r="G64" s="227">
        <v>3701</v>
      </c>
      <c r="H64" s="27">
        <v>-1400</v>
      </c>
      <c r="I64" s="27">
        <v>-190</v>
      </c>
      <c r="J64" s="27">
        <v>292</v>
      </c>
      <c r="K64" s="27">
        <v>-935</v>
      </c>
      <c r="L64" s="227">
        <v>-2233</v>
      </c>
      <c r="M64" s="27">
        <v>117</v>
      </c>
      <c r="N64" s="27">
        <v>83</v>
      </c>
      <c r="O64" s="27">
        <v>-172</v>
      </c>
      <c r="P64" s="27">
        <v>667</v>
      </c>
      <c r="Q64" s="227">
        <v>695</v>
      </c>
      <c r="R64" s="27">
        <v>-91</v>
      </c>
      <c r="S64" s="27">
        <v>-67</v>
      </c>
      <c r="T64" s="227">
        <v>-158</v>
      </c>
      <c r="U64" s="280"/>
    </row>
    <row r="65" spans="1:21" ht="13" x14ac:dyDescent="0.25">
      <c r="A65" s="17">
        <v>54</v>
      </c>
      <c r="B65" s="71"/>
      <c r="C65" s="103"/>
      <c r="D65" s="103"/>
      <c r="E65" s="103"/>
      <c r="F65" s="103"/>
      <c r="G65" s="104"/>
      <c r="H65" s="103"/>
      <c r="I65" s="103"/>
      <c r="J65" s="103"/>
      <c r="K65" s="103"/>
      <c r="L65" s="104"/>
      <c r="M65" s="103"/>
      <c r="N65" s="103"/>
      <c r="O65" s="103"/>
      <c r="P65" s="103"/>
      <c r="Q65" s="104"/>
      <c r="R65" s="103"/>
      <c r="S65" s="103"/>
      <c r="T65" s="104"/>
      <c r="U65" s="280"/>
    </row>
    <row r="66" spans="1:21" ht="13.5" thickBot="1" x14ac:dyDescent="0.3">
      <c r="A66" s="17">
        <v>55</v>
      </c>
      <c r="B66" s="248" t="s">
        <v>206</v>
      </c>
      <c r="C66" s="249">
        <v>-70809</v>
      </c>
      <c r="D66" s="249">
        <v>16638</v>
      </c>
      <c r="E66" s="249">
        <v>11868</v>
      </c>
      <c r="F66" s="249">
        <v>-2000</v>
      </c>
      <c r="G66" s="250">
        <v>-44300</v>
      </c>
      <c r="H66" s="249">
        <f>H35+H44+H62+H64</f>
        <v>4955</v>
      </c>
      <c r="I66" s="249">
        <f>I35+I44+I62+I64</f>
        <v>6664</v>
      </c>
      <c r="J66" s="249">
        <f>J35+J44+J62+J64</f>
        <v>4</v>
      </c>
      <c r="K66" s="249">
        <f>K35+K44+K62+K64</f>
        <v>-6368</v>
      </c>
      <c r="L66" s="250">
        <f>SUM(H66:K66)</f>
        <v>5255</v>
      </c>
      <c r="M66" s="249">
        <v>212077</v>
      </c>
      <c r="N66" s="249">
        <v>-32871</v>
      </c>
      <c r="O66" s="249">
        <f>O35+O44+O62+O64</f>
        <v>-1528</v>
      </c>
      <c r="P66" s="249">
        <v>-5079</v>
      </c>
      <c r="Q66" s="250">
        <v>172599</v>
      </c>
      <c r="R66" s="249">
        <v>89939</v>
      </c>
      <c r="S66" s="249">
        <v>-27056</v>
      </c>
      <c r="T66" s="250">
        <v>62883</v>
      </c>
      <c r="U66" s="280"/>
    </row>
    <row r="67" spans="1:21" ht="13" thickTop="1" x14ac:dyDescent="0.25">
      <c r="A67" s="17">
        <v>56</v>
      </c>
      <c r="B67" s="251" t="s">
        <v>207</v>
      </c>
      <c r="C67" s="252">
        <v>170307</v>
      </c>
      <c r="D67" s="252">
        <v>99498</v>
      </c>
      <c r="E67" s="252">
        <v>116136</v>
      </c>
      <c r="F67" s="252">
        <v>128004</v>
      </c>
      <c r="G67" s="253">
        <v>170307</v>
      </c>
      <c r="H67" s="252">
        <v>126016</v>
      </c>
      <c r="I67" s="252">
        <v>131031</v>
      </c>
      <c r="J67" s="252">
        <v>137851</v>
      </c>
      <c r="K67" s="252">
        <v>137780</v>
      </c>
      <c r="L67" s="253">
        <v>126016</v>
      </c>
      <c r="M67" s="252">
        <v>131593</v>
      </c>
      <c r="N67" s="252">
        <v>343670</v>
      </c>
      <c r="O67" s="252">
        <v>310799</v>
      </c>
      <c r="P67" s="252">
        <v>309271</v>
      </c>
      <c r="Q67" s="253">
        <v>131593</v>
      </c>
      <c r="R67" s="252">
        <v>304192</v>
      </c>
      <c r="S67" s="252">
        <v>394131</v>
      </c>
      <c r="T67" s="253">
        <v>304192</v>
      </c>
      <c r="U67" s="280"/>
    </row>
    <row r="68" spans="1:21" x14ac:dyDescent="0.25">
      <c r="A68" s="17">
        <v>57</v>
      </c>
      <c r="B68" s="26" t="s">
        <v>208</v>
      </c>
      <c r="C68" s="27">
        <v>99498</v>
      </c>
      <c r="D68" s="27">
        <v>116136</v>
      </c>
      <c r="E68" s="27">
        <v>128004</v>
      </c>
      <c r="F68" s="27">
        <v>126000</v>
      </c>
      <c r="G68" s="227">
        <v>126000</v>
      </c>
      <c r="H68" s="27">
        <v>130900</v>
      </c>
      <c r="I68" s="27">
        <v>137800</v>
      </c>
      <c r="J68" s="27">
        <v>137800</v>
      </c>
      <c r="K68" s="27">
        <v>131500</v>
      </c>
      <c r="L68" s="227">
        <v>131500</v>
      </c>
      <c r="M68" s="27">
        <v>343670</v>
      </c>
      <c r="N68" s="27">
        <v>310799</v>
      </c>
      <c r="O68" s="27">
        <f>O66+O67</f>
        <v>309271</v>
      </c>
      <c r="P68" s="27">
        <v>304192</v>
      </c>
      <c r="Q68" s="227">
        <v>304192</v>
      </c>
      <c r="R68" s="27">
        <v>394131</v>
      </c>
      <c r="S68" s="27">
        <v>367075</v>
      </c>
      <c r="T68" s="227">
        <v>367075</v>
      </c>
      <c r="U68" s="280"/>
    </row>
    <row r="69" spans="1:21" x14ac:dyDescent="0.25">
      <c r="B69" s="226"/>
      <c r="C69" s="103"/>
      <c r="D69" s="103"/>
      <c r="E69" s="103"/>
      <c r="F69" s="103"/>
      <c r="G69" s="103"/>
      <c r="H69" s="103"/>
      <c r="I69" s="103"/>
      <c r="J69" s="103"/>
      <c r="K69" s="103"/>
      <c r="L69" s="103"/>
      <c r="M69" s="103"/>
      <c r="N69" s="103"/>
      <c r="O69" s="103"/>
      <c r="P69" s="103"/>
      <c r="Q69" s="103"/>
      <c r="R69" s="103"/>
      <c r="S69" s="103"/>
      <c r="T69" s="103"/>
    </row>
    <row r="70" spans="1:21" ht="27" x14ac:dyDescent="0.35">
      <c r="B70" s="70" t="s">
        <v>209</v>
      </c>
      <c r="C70" s="254"/>
      <c r="D70" s="254"/>
      <c r="E70" s="254"/>
      <c r="F70" s="254"/>
      <c r="G70" s="254"/>
      <c r="H70" s="254"/>
      <c r="I70" s="255"/>
      <c r="J70" s="255"/>
      <c r="K70" s="255"/>
      <c r="L70" s="255"/>
      <c r="M70" s="255"/>
      <c r="N70" s="254"/>
      <c r="O70" s="255"/>
      <c r="P70" s="255"/>
      <c r="Q70" s="255"/>
    </row>
    <row r="71" spans="1:21" ht="14.5" x14ac:dyDescent="0.35">
      <c r="C71" s="256"/>
      <c r="D71" s="256"/>
      <c r="E71" s="256"/>
      <c r="F71" s="256"/>
      <c r="G71" s="256"/>
      <c r="H71" s="256"/>
      <c r="I71" s="255"/>
      <c r="J71" s="255"/>
      <c r="K71" s="255"/>
      <c r="L71" s="255"/>
      <c r="M71" s="255"/>
      <c r="N71" s="256"/>
      <c r="O71" s="255"/>
      <c r="P71" s="255"/>
      <c r="Q71" s="255"/>
    </row>
    <row r="72" spans="1:21" x14ac:dyDescent="0.25">
      <c r="C72" s="256"/>
      <c r="D72" s="256"/>
      <c r="E72" s="256"/>
      <c r="F72" s="256"/>
      <c r="G72" s="256"/>
      <c r="H72" s="256"/>
      <c r="I72" s="256"/>
      <c r="J72" s="256"/>
      <c r="K72" s="256"/>
      <c r="L72" s="256"/>
      <c r="M72" s="256"/>
      <c r="N72" s="256"/>
      <c r="O72" s="256"/>
      <c r="P72" s="256"/>
      <c r="Q72" s="256"/>
    </row>
    <row r="73" spans="1:21" x14ac:dyDescent="0.25">
      <c r="C73" s="256"/>
      <c r="D73" s="256"/>
      <c r="E73" s="256"/>
      <c r="F73" s="256"/>
      <c r="G73" s="256"/>
      <c r="H73" s="256"/>
      <c r="I73" s="256"/>
      <c r="J73" s="256"/>
      <c r="K73" s="256"/>
      <c r="L73" s="256"/>
      <c r="M73" s="256"/>
      <c r="N73" s="256"/>
      <c r="O73" s="256"/>
      <c r="P73" s="256"/>
      <c r="Q73" s="256"/>
    </row>
    <row r="74" spans="1:21" x14ac:dyDescent="0.25">
      <c r="C74" s="256"/>
      <c r="D74" s="256"/>
      <c r="E74" s="256"/>
      <c r="F74" s="256"/>
      <c r="G74" s="256"/>
      <c r="H74" s="256"/>
      <c r="I74" s="256"/>
      <c r="J74" s="256"/>
      <c r="K74" s="256"/>
      <c r="L74" s="256"/>
      <c r="M74" s="256"/>
      <c r="N74" s="256"/>
      <c r="O74" s="256"/>
      <c r="P74" s="256"/>
      <c r="Q74" s="256"/>
    </row>
    <row r="75" spans="1:21" x14ac:dyDescent="0.25">
      <c r="C75" s="256"/>
      <c r="D75" s="256"/>
      <c r="E75" s="256"/>
      <c r="F75" s="256"/>
      <c r="G75" s="256"/>
      <c r="H75" s="256"/>
      <c r="I75" s="256"/>
      <c r="J75" s="256"/>
      <c r="K75" s="256"/>
      <c r="L75" s="256"/>
      <c r="M75" s="256"/>
      <c r="N75" s="256"/>
      <c r="O75" s="256"/>
      <c r="P75" s="256"/>
      <c r="Q75" s="256"/>
    </row>
    <row r="76" spans="1:21" x14ac:dyDescent="0.25">
      <c r="C76" s="256"/>
      <c r="D76" s="256"/>
      <c r="E76" s="256"/>
      <c r="F76" s="256"/>
      <c r="G76" s="256"/>
      <c r="H76" s="256"/>
      <c r="I76" s="256"/>
      <c r="J76" s="256"/>
      <c r="K76" s="256"/>
      <c r="L76" s="256"/>
      <c r="M76" s="256"/>
      <c r="N76" s="256"/>
      <c r="O76" s="256"/>
      <c r="P76" s="256"/>
      <c r="Q76" s="256"/>
    </row>
    <row r="77" spans="1:21" x14ac:dyDescent="0.25">
      <c r="C77" s="256"/>
      <c r="D77" s="256"/>
      <c r="E77" s="256"/>
      <c r="F77" s="256"/>
      <c r="G77" s="256"/>
      <c r="H77" s="256"/>
      <c r="I77" s="256"/>
      <c r="J77" s="256"/>
      <c r="K77" s="256"/>
      <c r="L77" s="256"/>
      <c r="M77" s="256"/>
      <c r="N77" s="256"/>
      <c r="O77" s="256"/>
      <c r="P77" s="256"/>
      <c r="Q77" s="256"/>
    </row>
    <row r="78" spans="1:21" x14ac:dyDescent="0.25">
      <c r="C78" s="256"/>
      <c r="D78" s="256"/>
      <c r="E78" s="256"/>
      <c r="F78" s="256"/>
      <c r="G78" s="256"/>
      <c r="H78" s="256"/>
      <c r="I78" s="256"/>
      <c r="J78" s="256"/>
      <c r="K78" s="256"/>
      <c r="L78" s="256"/>
      <c r="M78" s="256"/>
      <c r="N78" s="256"/>
      <c r="O78" s="256"/>
      <c r="P78" s="256"/>
      <c r="Q78" s="256"/>
    </row>
    <row r="79" spans="1:21" x14ac:dyDescent="0.25">
      <c r="C79" s="256"/>
      <c r="D79" s="256"/>
      <c r="E79" s="256"/>
      <c r="F79" s="256"/>
      <c r="G79" s="256"/>
      <c r="H79" s="256"/>
      <c r="I79" s="256"/>
      <c r="J79" s="256"/>
      <c r="K79" s="256"/>
      <c r="L79" s="256"/>
      <c r="M79" s="256"/>
      <c r="N79" s="256"/>
      <c r="O79" s="256"/>
      <c r="P79" s="256"/>
      <c r="Q79" s="256"/>
    </row>
  </sheetData>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6"/>
  <sheetViews>
    <sheetView topLeftCell="A34" workbookViewId="0">
      <pane xSplit="2" topLeftCell="J1" activePane="topRight" state="frozen"/>
      <selection pane="topRight" activeCell="P26" sqref="P26"/>
    </sheetView>
  </sheetViews>
  <sheetFormatPr defaultColWidth="13.08984375" defaultRowHeight="12.5" x14ac:dyDescent="0.25"/>
  <cols>
    <col min="1" max="1" width="1.453125" customWidth="1"/>
    <col min="2" max="2" width="46.26953125" customWidth="1"/>
    <col min="3" max="4" width="15.453125" customWidth="1"/>
    <col min="5" max="8" width="15.26953125" customWidth="1"/>
    <col min="9" max="16" width="15.453125" customWidth="1"/>
    <col min="17" max="20" width="10.90625" customWidth="1"/>
  </cols>
  <sheetData>
    <row r="1" spans="1:16" ht="36.65" customHeight="1" x14ac:dyDescent="0.25">
      <c r="B1" s="15"/>
      <c r="C1" s="73"/>
      <c r="D1" s="73"/>
      <c r="E1" s="73"/>
      <c r="F1" s="73"/>
      <c r="G1" s="73"/>
      <c r="H1" s="73"/>
      <c r="I1" s="73"/>
      <c r="J1" s="73"/>
      <c r="K1" s="73"/>
      <c r="L1" s="73"/>
      <c r="M1" s="73"/>
      <c r="N1" s="73"/>
    </row>
    <row r="2" spans="1:16" x14ac:dyDescent="0.25">
      <c r="C2" s="73"/>
      <c r="D2" s="73"/>
      <c r="E2" s="73"/>
      <c r="F2" s="73"/>
      <c r="G2" s="73"/>
      <c r="H2" s="73"/>
      <c r="I2" s="73"/>
      <c r="J2" s="73"/>
      <c r="K2" s="73"/>
      <c r="L2" s="73"/>
      <c r="M2" s="73"/>
      <c r="N2" s="73"/>
    </row>
    <row r="3" spans="1:16" ht="21" x14ac:dyDescent="0.25">
      <c r="B3" s="16" t="s">
        <v>210</v>
      </c>
      <c r="C3" s="222"/>
      <c r="D3" s="222"/>
      <c r="E3" s="222"/>
      <c r="F3" s="222"/>
      <c r="G3" s="222"/>
      <c r="H3" s="222"/>
      <c r="I3" s="222"/>
      <c r="J3" s="222"/>
      <c r="K3" s="222"/>
      <c r="L3" s="222"/>
      <c r="M3" s="222"/>
      <c r="N3" s="222"/>
    </row>
    <row r="4" spans="1:16" x14ac:dyDescent="0.25">
      <c r="C4" s="258" t="s">
        <v>211</v>
      </c>
      <c r="D4" s="258" t="s">
        <v>212</v>
      </c>
      <c r="E4" s="258" t="s">
        <v>213</v>
      </c>
      <c r="F4" s="258" t="s">
        <v>214</v>
      </c>
      <c r="G4" s="258"/>
      <c r="H4" s="258"/>
      <c r="I4" s="258"/>
      <c r="J4" s="258"/>
      <c r="K4" s="258"/>
      <c r="L4" s="258"/>
      <c r="M4" s="258"/>
      <c r="N4" s="258"/>
    </row>
    <row r="5" spans="1:16" ht="13" x14ac:dyDescent="0.25">
      <c r="B5" s="223" t="s">
        <v>12</v>
      </c>
      <c r="C5" s="259">
        <v>45016</v>
      </c>
      <c r="D5" s="259">
        <v>45107</v>
      </c>
      <c r="E5" s="259">
        <v>45199</v>
      </c>
      <c r="F5" s="259">
        <v>45291</v>
      </c>
      <c r="G5" s="259">
        <v>45382</v>
      </c>
      <c r="H5" s="259">
        <v>45473</v>
      </c>
      <c r="I5" s="259">
        <v>45565</v>
      </c>
      <c r="J5" s="259">
        <v>45657</v>
      </c>
      <c r="K5" s="259">
        <v>45747</v>
      </c>
      <c r="L5" s="259">
        <v>45838</v>
      </c>
      <c r="M5" s="260">
        <v>45930</v>
      </c>
      <c r="N5" s="261">
        <v>46022</v>
      </c>
      <c r="O5" s="262">
        <v>46112</v>
      </c>
      <c r="P5" s="262">
        <v>46203</v>
      </c>
    </row>
    <row r="6" spans="1:16" ht="13" x14ac:dyDescent="0.25">
      <c r="B6" s="99" t="s">
        <v>215</v>
      </c>
      <c r="C6" s="263"/>
      <c r="D6" s="263"/>
      <c r="E6" s="263"/>
      <c r="F6" s="264"/>
      <c r="G6" s="263"/>
      <c r="H6" s="263"/>
      <c r="I6" s="263"/>
      <c r="J6" s="264"/>
      <c r="K6" s="263"/>
      <c r="L6" s="263"/>
      <c r="M6" s="265"/>
      <c r="N6" s="147"/>
      <c r="O6" s="147"/>
      <c r="P6" s="147"/>
    </row>
    <row r="7" spans="1:16" x14ac:dyDescent="0.25">
      <c r="A7" s="17">
        <v>3</v>
      </c>
      <c r="B7" s="26" t="s">
        <v>216</v>
      </c>
      <c r="C7" s="27">
        <v>99498</v>
      </c>
      <c r="D7" s="27">
        <v>116136</v>
      </c>
      <c r="E7" s="27">
        <v>128004</v>
      </c>
      <c r="F7" s="227">
        <v>126016</v>
      </c>
      <c r="G7" s="27">
        <v>131031</v>
      </c>
      <c r="H7" s="27">
        <v>137851</v>
      </c>
      <c r="I7" s="27">
        <v>137780</v>
      </c>
      <c r="J7" s="227">
        <v>131593</v>
      </c>
      <c r="K7" s="27">
        <v>343670</v>
      </c>
      <c r="L7" s="27">
        <v>310799</v>
      </c>
      <c r="M7" s="46">
        <v>309271</v>
      </c>
      <c r="N7" s="27">
        <v>304192</v>
      </c>
      <c r="O7" s="27">
        <v>394131</v>
      </c>
      <c r="P7" s="27">
        <v>367075</v>
      </c>
    </row>
    <row r="8" spans="1:16" x14ac:dyDescent="0.25">
      <c r="A8" s="17">
        <v>4</v>
      </c>
      <c r="B8" s="26" t="s">
        <v>217</v>
      </c>
      <c r="C8" s="27">
        <v>1555</v>
      </c>
      <c r="D8" s="27">
        <v>1451</v>
      </c>
      <c r="E8" s="27">
        <v>1451</v>
      </c>
      <c r="F8" s="227">
        <v>804</v>
      </c>
      <c r="G8" s="27">
        <v>0</v>
      </c>
      <c r="H8" s="27">
        <v>0</v>
      </c>
      <c r="I8" s="27">
        <v>0</v>
      </c>
      <c r="J8" s="227">
        <v>0</v>
      </c>
      <c r="K8" s="27">
        <v>0</v>
      </c>
      <c r="L8" s="27">
        <v>0</v>
      </c>
      <c r="M8" s="46">
        <v>0</v>
      </c>
      <c r="N8" s="27">
        <v>0</v>
      </c>
      <c r="O8" s="27">
        <v>0</v>
      </c>
      <c r="P8" s="27">
        <v>0</v>
      </c>
    </row>
    <row r="9" spans="1:16" x14ac:dyDescent="0.25">
      <c r="A9" s="17">
        <v>5</v>
      </c>
      <c r="B9" s="26" t="s">
        <v>218</v>
      </c>
      <c r="C9" s="27">
        <v>181231</v>
      </c>
      <c r="D9" s="27">
        <v>160479</v>
      </c>
      <c r="E9" s="27">
        <v>141861</v>
      </c>
      <c r="F9" s="227">
        <v>147318</v>
      </c>
      <c r="G9" s="27">
        <v>166569</v>
      </c>
      <c r="H9" s="27">
        <v>148964</v>
      </c>
      <c r="I9" s="27">
        <v>193107</v>
      </c>
      <c r="J9" s="227">
        <v>147765</v>
      </c>
      <c r="K9" s="27">
        <v>222136</v>
      </c>
      <c r="L9" s="27">
        <v>156700</v>
      </c>
      <c r="M9" s="46">
        <v>247723</v>
      </c>
      <c r="N9" s="27">
        <v>353217</v>
      </c>
      <c r="O9" s="27">
        <v>198251</v>
      </c>
      <c r="P9" s="27">
        <v>187759</v>
      </c>
    </row>
    <row r="10" spans="1:16" x14ac:dyDescent="0.25">
      <c r="A10" s="17">
        <v>6</v>
      </c>
      <c r="B10" s="26" t="s">
        <v>219</v>
      </c>
      <c r="C10" s="27">
        <v>155947</v>
      </c>
      <c r="D10" s="27">
        <v>141462</v>
      </c>
      <c r="E10" s="27">
        <v>146416</v>
      </c>
      <c r="F10" s="227">
        <v>149613</v>
      </c>
      <c r="G10" s="27">
        <v>153807</v>
      </c>
      <c r="H10" s="27">
        <v>168919</v>
      </c>
      <c r="I10" s="27">
        <v>183653</v>
      </c>
      <c r="J10" s="227">
        <v>209448</v>
      </c>
      <c r="K10" s="27">
        <v>218111</v>
      </c>
      <c r="L10" s="27">
        <v>250170</v>
      </c>
      <c r="M10" s="46">
        <v>262486</v>
      </c>
      <c r="N10" s="27">
        <v>270099</v>
      </c>
      <c r="O10" s="27">
        <v>291519</v>
      </c>
      <c r="P10" s="27">
        <v>295612</v>
      </c>
    </row>
    <row r="11" spans="1:16" x14ac:dyDescent="0.25">
      <c r="A11" s="17">
        <v>7</v>
      </c>
      <c r="B11" s="26" t="s">
        <v>220</v>
      </c>
      <c r="C11" s="27">
        <v>20711</v>
      </c>
      <c r="D11" s="27">
        <v>24980</v>
      </c>
      <c r="E11" s="27">
        <v>26101</v>
      </c>
      <c r="F11" s="227">
        <v>18984</v>
      </c>
      <c r="G11" s="27">
        <v>17175</v>
      </c>
      <c r="H11" s="27">
        <v>17323</v>
      </c>
      <c r="I11" s="27">
        <v>12695</v>
      </c>
      <c r="J11" s="227">
        <v>24618</v>
      </c>
      <c r="K11" s="27">
        <v>8579</v>
      </c>
      <c r="L11" s="27">
        <v>885</v>
      </c>
      <c r="M11" s="46">
        <v>306</v>
      </c>
      <c r="N11" s="27">
        <v>19</v>
      </c>
      <c r="O11" s="27">
        <v>14084</v>
      </c>
      <c r="P11" s="27">
        <v>1677</v>
      </c>
    </row>
    <row r="12" spans="1:16" x14ac:dyDescent="0.25">
      <c r="B12" s="26" t="s">
        <v>221</v>
      </c>
      <c r="C12" s="27">
        <v>0</v>
      </c>
      <c r="D12" s="27">
        <v>0</v>
      </c>
      <c r="E12" s="27">
        <v>0</v>
      </c>
      <c r="F12" s="227">
        <v>0</v>
      </c>
      <c r="G12" s="27">
        <v>0</v>
      </c>
      <c r="H12" s="27">
        <v>0</v>
      </c>
      <c r="I12" s="27">
        <v>0</v>
      </c>
      <c r="J12" s="227">
        <v>0</v>
      </c>
      <c r="K12" s="27">
        <v>0</v>
      </c>
      <c r="L12" s="27">
        <v>0</v>
      </c>
      <c r="M12" s="41">
        <v>0</v>
      </c>
      <c r="N12" s="27">
        <v>0</v>
      </c>
      <c r="O12" s="27">
        <v>0</v>
      </c>
      <c r="P12" s="27">
        <v>0</v>
      </c>
    </row>
    <row r="13" spans="1:16" ht="13" thickBot="1" x14ac:dyDescent="0.3">
      <c r="A13" s="17">
        <v>9</v>
      </c>
      <c r="B13" s="235" t="s">
        <v>222</v>
      </c>
      <c r="C13" s="236">
        <v>59051</v>
      </c>
      <c r="D13" s="236">
        <v>63550</v>
      </c>
      <c r="E13" s="236">
        <v>54493</v>
      </c>
      <c r="F13" s="237">
        <v>44122</v>
      </c>
      <c r="G13" s="236">
        <v>43836</v>
      </c>
      <c r="H13" s="236">
        <v>52136</v>
      </c>
      <c r="I13" s="236">
        <v>52931</v>
      </c>
      <c r="J13" s="237">
        <v>27660</v>
      </c>
      <c r="K13" s="236">
        <v>26139</v>
      </c>
      <c r="L13" s="236">
        <v>25416</v>
      </c>
      <c r="M13" s="236">
        <v>22159</v>
      </c>
      <c r="N13" s="236">
        <v>12857</v>
      </c>
      <c r="O13" s="236">
        <v>26991</v>
      </c>
      <c r="P13" s="236">
        <v>23950</v>
      </c>
    </row>
    <row r="14" spans="1:16" ht="13" x14ac:dyDescent="0.25">
      <c r="B14" s="232"/>
      <c r="C14" s="233">
        <v>517993</v>
      </c>
      <c r="D14" s="233">
        <v>508058</v>
      </c>
      <c r="E14" s="233">
        <v>498326</v>
      </c>
      <c r="F14" s="234">
        <v>486857</v>
      </c>
      <c r="G14" s="233">
        <v>512418</v>
      </c>
      <c r="H14" s="233">
        <v>525193</v>
      </c>
      <c r="I14" s="233">
        <v>580166</v>
      </c>
      <c r="J14" s="234">
        <v>541084</v>
      </c>
      <c r="K14" s="233">
        <v>818635</v>
      </c>
      <c r="L14" s="233">
        <v>743970</v>
      </c>
      <c r="M14" s="233">
        <v>841945</v>
      </c>
      <c r="N14" s="233">
        <v>940384</v>
      </c>
      <c r="O14" s="233">
        <v>924976</v>
      </c>
      <c r="P14" s="233">
        <v>876073</v>
      </c>
    </row>
    <row r="15" spans="1:16" ht="13" x14ac:dyDescent="0.25">
      <c r="C15" s="265"/>
      <c r="D15" s="265"/>
      <c r="E15" s="265"/>
      <c r="F15" s="266"/>
      <c r="G15" s="265"/>
      <c r="H15" s="265"/>
      <c r="I15" s="265"/>
      <c r="J15" s="266"/>
      <c r="K15" s="265"/>
      <c r="L15" s="265"/>
      <c r="M15" s="265"/>
      <c r="N15" s="265"/>
      <c r="O15" s="265"/>
    </row>
    <row r="16" spans="1:16" ht="13" x14ac:dyDescent="0.25">
      <c r="B16" s="99" t="s">
        <v>223</v>
      </c>
      <c r="C16" s="267"/>
      <c r="D16" s="267"/>
      <c r="E16" s="267"/>
      <c r="F16" s="268"/>
      <c r="G16" s="267"/>
      <c r="H16" s="267"/>
      <c r="I16" s="267"/>
      <c r="J16" s="268"/>
      <c r="K16" s="267"/>
      <c r="L16" s="267"/>
      <c r="M16" s="267"/>
      <c r="N16" s="267"/>
      <c r="O16" s="267"/>
    </row>
    <row r="17" spans="1:16" ht="15.75" customHeight="1" x14ac:dyDescent="0.25">
      <c r="A17" s="17">
        <v>13</v>
      </c>
      <c r="B17" s="26" t="s">
        <v>224</v>
      </c>
      <c r="C17" s="27">
        <v>4880505</v>
      </c>
      <c r="D17" s="27">
        <v>5032962</v>
      </c>
      <c r="E17" s="27">
        <v>5184989</v>
      </c>
      <c r="F17" s="227">
        <v>5286257</v>
      </c>
      <c r="G17" s="27">
        <v>5382672</v>
      </c>
      <c r="H17" s="27">
        <v>5504682</v>
      </c>
      <c r="I17" s="27">
        <v>5694381</v>
      </c>
      <c r="J17" s="227">
        <v>5718249</v>
      </c>
      <c r="K17" s="27">
        <v>5714838</v>
      </c>
      <c r="L17" s="27">
        <v>5771519</v>
      </c>
      <c r="M17" s="27">
        <v>6032528</v>
      </c>
      <c r="N17" s="27">
        <v>6125552</v>
      </c>
      <c r="O17" s="27">
        <v>6187086</v>
      </c>
      <c r="P17" s="27">
        <v>6293030</v>
      </c>
    </row>
    <row r="18" spans="1:16" ht="15.75" customHeight="1" x14ac:dyDescent="0.25">
      <c r="A18" s="17">
        <v>14</v>
      </c>
      <c r="B18" s="26" t="s">
        <v>225</v>
      </c>
      <c r="C18" s="27">
        <v>49044</v>
      </c>
      <c r="D18" s="27">
        <v>48109</v>
      </c>
      <c r="E18" s="27">
        <v>48483</v>
      </c>
      <c r="F18" s="227">
        <v>53401</v>
      </c>
      <c r="G18" s="27">
        <v>53041</v>
      </c>
      <c r="H18" s="27">
        <v>51150</v>
      </c>
      <c r="I18" s="27">
        <v>48427</v>
      </c>
      <c r="J18" s="227">
        <v>50475</v>
      </c>
      <c r="K18" s="27">
        <v>55031</v>
      </c>
      <c r="L18" s="27">
        <v>55038</v>
      </c>
      <c r="M18" s="27">
        <v>60886</v>
      </c>
      <c r="N18" s="27">
        <v>79426</v>
      </c>
      <c r="O18" s="27">
        <v>66868</v>
      </c>
      <c r="P18" s="27">
        <v>70874</v>
      </c>
    </row>
    <row r="19" spans="1:16" ht="15.75" customHeight="1" x14ac:dyDescent="0.25">
      <c r="A19" s="17">
        <v>15</v>
      </c>
      <c r="B19" s="26" t="s">
        <v>220</v>
      </c>
      <c r="C19" s="27">
        <v>21484</v>
      </c>
      <c r="D19" s="27">
        <v>22961</v>
      </c>
      <c r="E19" s="27">
        <v>22665</v>
      </c>
      <c r="F19" s="227">
        <v>16565</v>
      </c>
      <c r="G19" s="27">
        <v>18175</v>
      </c>
      <c r="H19" s="27">
        <v>12944</v>
      </c>
      <c r="I19" s="27">
        <v>9120</v>
      </c>
      <c r="J19" s="227">
        <v>11723</v>
      </c>
      <c r="K19" s="27">
        <v>7933</v>
      </c>
      <c r="L19" s="27">
        <v>0</v>
      </c>
      <c r="M19" s="27">
        <v>0</v>
      </c>
      <c r="N19" s="27">
        <v>0</v>
      </c>
      <c r="O19" s="27">
        <v>0</v>
      </c>
      <c r="P19" s="27">
        <v>0</v>
      </c>
    </row>
    <row r="20" spans="1:16" ht="15.75" customHeight="1" thickBot="1" x14ac:dyDescent="0.3">
      <c r="A20" s="17">
        <v>16</v>
      </c>
      <c r="B20" s="235" t="s">
        <v>222</v>
      </c>
      <c r="C20" s="236">
        <v>34714</v>
      </c>
      <c r="D20" s="236">
        <v>30354</v>
      </c>
      <c r="E20" s="236">
        <v>29138</v>
      </c>
      <c r="F20" s="237">
        <v>30835</v>
      </c>
      <c r="G20" s="236">
        <v>31838</v>
      </c>
      <c r="H20" s="236">
        <v>30848</v>
      </c>
      <c r="I20" s="236">
        <v>31074</v>
      </c>
      <c r="J20" s="237">
        <v>43501</v>
      </c>
      <c r="K20" s="236">
        <v>38215</v>
      </c>
      <c r="L20" s="236">
        <v>41220</v>
      </c>
      <c r="M20" s="236">
        <v>39180</v>
      </c>
      <c r="N20" s="236">
        <v>51515</v>
      </c>
      <c r="O20" s="236">
        <v>55932</v>
      </c>
      <c r="P20" s="236">
        <v>59788</v>
      </c>
    </row>
    <row r="21" spans="1:16" ht="13" x14ac:dyDescent="0.25">
      <c r="B21" s="232"/>
      <c r="C21" s="233">
        <v>4985747</v>
      </c>
      <c r="D21" s="233">
        <v>5134386</v>
      </c>
      <c r="E21" s="233">
        <v>5285275</v>
      </c>
      <c r="F21" s="234">
        <v>5387058</v>
      </c>
      <c r="G21" s="233">
        <v>5485726</v>
      </c>
      <c r="H21" s="233">
        <v>5599624</v>
      </c>
      <c r="I21" s="233">
        <v>5783002</v>
      </c>
      <c r="J21" s="234">
        <v>5823948</v>
      </c>
      <c r="K21" s="233">
        <v>5816017</v>
      </c>
      <c r="L21" s="233">
        <v>5867777</v>
      </c>
      <c r="M21" s="233">
        <v>6132594</v>
      </c>
      <c r="N21" s="233">
        <v>6256493</v>
      </c>
      <c r="O21" s="233">
        <v>6309886</v>
      </c>
      <c r="P21" s="233">
        <v>6423692</v>
      </c>
    </row>
    <row r="22" spans="1:16" ht="13.5" thickBot="1" x14ac:dyDescent="0.3">
      <c r="C22" s="269"/>
      <c r="D22" s="269"/>
      <c r="E22" s="269"/>
      <c r="F22" s="270"/>
      <c r="G22" s="269"/>
      <c r="H22" s="269"/>
      <c r="I22" s="269"/>
      <c r="J22" s="270"/>
      <c r="K22" s="269"/>
      <c r="L22" s="269"/>
      <c r="M22" s="269"/>
      <c r="N22" s="269"/>
      <c r="O22" s="269"/>
    </row>
    <row r="23" spans="1:16" ht="13.5" thickTop="1" x14ac:dyDescent="0.25">
      <c r="B23" s="271" t="s">
        <v>226</v>
      </c>
      <c r="C23" s="272">
        <v>5503740</v>
      </c>
      <c r="D23" s="272">
        <v>5642444</v>
      </c>
      <c r="E23" s="272">
        <v>5783601</v>
      </c>
      <c r="F23" s="273">
        <v>5873915</v>
      </c>
      <c r="G23" s="272">
        <v>5998144</v>
      </c>
      <c r="H23" s="272">
        <v>6124817</v>
      </c>
      <c r="I23" s="272">
        <v>6363168</v>
      </c>
      <c r="J23" s="273">
        <v>6365032</v>
      </c>
      <c r="K23" s="272">
        <v>6634652</v>
      </c>
      <c r="L23" s="272">
        <v>6611747</v>
      </c>
      <c r="M23" s="272">
        <v>6974539</v>
      </c>
      <c r="N23" s="272">
        <v>7196877</v>
      </c>
      <c r="O23" s="272">
        <v>7234862</v>
      </c>
      <c r="P23" s="272">
        <v>7299765</v>
      </c>
    </row>
    <row r="24" spans="1:16" x14ac:dyDescent="0.25">
      <c r="C24" s="274"/>
      <c r="D24" s="274"/>
      <c r="E24" s="274"/>
      <c r="F24" s="275"/>
      <c r="G24" s="274"/>
      <c r="H24" s="274"/>
      <c r="I24" s="274"/>
      <c r="J24" s="275"/>
      <c r="K24" s="274"/>
      <c r="L24" s="274"/>
      <c r="M24" s="274"/>
      <c r="N24" s="274"/>
      <c r="O24" s="274"/>
    </row>
    <row r="25" spans="1:16" ht="13" x14ac:dyDescent="0.25">
      <c r="B25" s="99" t="s">
        <v>227</v>
      </c>
      <c r="C25" s="267"/>
      <c r="D25" s="267"/>
      <c r="E25" s="267"/>
      <c r="F25" s="268"/>
      <c r="G25" s="267"/>
      <c r="H25" s="267"/>
      <c r="I25" s="267"/>
      <c r="J25" s="268"/>
      <c r="K25" s="267"/>
      <c r="L25" s="267"/>
      <c r="M25" s="267"/>
      <c r="N25" s="267"/>
      <c r="O25" s="267"/>
    </row>
    <row r="26" spans="1:16" ht="15.75" customHeight="1" x14ac:dyDescent="0.25">
      <c r="A26" s="17">
        <v>27</v>
      </c>
      <c r="B26" s="26" t="s">
        <v>228</v>
      </c>
      <c r="C26" s="27">
        <v>289624</v>
      </c>
      <c r="D26" s="27">
        <v>280280</v>
      </c>
      <c r="E26" s="27">
        <v>271606</v>
      </c>
      <c r="F26" s="227">
        <v>272277</v>
      </c>
      <c r="G26" s="27">
        <v>269988</v>
      </c>
      <c r="H26" s="27">
        <v>273161</v>
      </c>
      <c r="I26" s="27">
        <v>329057</v>
      </c>
      <c r="J26" s="227">
        <v>330183</v>
      </c>
      <c r="K26" s="27">
        <v>354708</v>
      </c>
      <c r="L26" s="27">
        <v>377451</v>
      </c>
      <c r="M26" s="27">
        <v>424677</v>
      </c>
      <c r="N26" s="27">
        <v>501314</v>
      </c>
      <c r="O26" s="27">
        <v>405434</v>
      </c>
      <c r="P26" s="27">
        <v>460868</v>
      </c>
    </row>
    <row r="27" spans="1:16" ht="15.75" customHeight="1" x14ac:dyDescent="0.25">
      <c r="B27" s="26" t="s">
        <v>229</v>
      </c>
      <c r="C27" s="27">
        <v>0</v>
      </c>
      <c r="D27" s="27">
        <v>0</v>
      </c>
      <c r="E27" s="27">
        <v>12100</v>
      </c>
      <c r="F27" s="227">
        <v>28398</v>
      </c>
      <c r="G27" s="27">
        <v>42456</v>
      </c>
      <c r="H27" s="27">
        <v>68191</v>
      </c>
      <c r="I27" s="27">
        <v>77718</v>
      </c>
      <c r="J27" s="227">
        <v>85748</v>
      </c>
      <c r="K27" s="27">
        <v>95773</v>
      </c>
      <c r="L27" s="27">
        <v>0</v>
      </c>
      <c r="M27" s="27">
        <v>0</v>
      </c>
      <c r="N27" s="27">
        <v>0</v>
      </c>
      <c r="O27" s="27">
        <v>0</v>
      </c>
      <c r="P27" s="27">
        <v>0</v>
      </c>
    </row>
    <row r="28" spans="1:16" ht="15.75" customHeight="1" x14ac:dyDescent="0.25">
      <c r="B28" s="26" t="s">
        <v>230</v>
      </c>
      <c r="C28" s="27">
        <v>0</v>
      </c>
      <c r="D28" s="27">
        <v>0</v>
      </c>
      <c r="E28" s="27">
        <v>0</v>
      </c>
      <c r="F28" s="227">
        <v>3243</v>
      </c>
      <c r="G28" s="27">
        <v>4853</v>
      </c>
      <c r="H28" s="27">
        <v>6486</v>
      </c>
      <c r="I28" s="27">
        <v>6486</v>
      </c>
      <c r="J28" s="227">
        <v>6486</v>
      </c>
      <c r="K28" s="27">
        <v>6486</v>
      </c>
      <c r="L28" s="27">
        <v>6486</v>
      </c>
      <c r="M28" s="27">
        <v>6487</v>
      </c>
      <c r="N28" s="27">
        <v>6486</v>
      </c>
      <c r="O28" s="27">
        <v>6486</v>
      </c>
      <c r="P28" s="27">
        <v>6486</v>
      </c>
    </row>
    <row r="29" spans="1:16" ht="15.75" customHeight="1" x14ac:dyDescent="0.25">
      <c r="A29" s="17">
        <v>28</v>
      </c>
      <c r="B29" s="26" t="s">
        <v>231</v>
      </c>
      <c r="C29" s="27">
        <v>29194</v>
      </c>
      <c r="D29" s="27">
        <v>30528</v>
      </c>
      <c r="E29" s="27">
        <v>33638</v>
      </c>
      <c r="F29" s="227">
        <v>33516</v>
      </c>
      <c r="G29" s="27">
        <v>38036</v>
      </c>
      <c r="H29" s="27">
        <v>41900</v>
      </c>
      <c r="I29" s="27">
        <v>48030</v>
      </c>
      <c r="J29" s="227">
        <v>46646</v>
      </c>
      <c r="K29" s="27">
        <v>49472</v>
      </c>
      <c r="L29" s="27">
        <v>63342</v>
      </c>
      <c r="M29" s="27">
        <v>68914</v>
      </c>
      <c r="N29" s="27">
        <v>68606</v>
      </c>
      <c r="O29" s="27">
        <v>71875</v>
      </c>
      <c r="P29" s="27">
        <v>61650</v>
      </c>
    </row>
    <row r="30" spans="1:16" ht="15.75" customHeight="1" x14ac:dyDescent="0.25">
      <c r="A30" s="17">
        <v>29</v>
      </c>
      <c r="B30" s="26" t="s">
        <v>232</v>
      </c>
      <c r="C30" s="27">
        <v>240</v>
      </c>
      <c r="D30" s="27">
        <v>53</v>
      </c>
      <c r="E30" s="27">
        <v>52</v>
      </c>
      <c r="F30" s="227">
        <v>6186</v>
      </c>
      <c r="G30" s="27">
        <v>3456</v>
      </c>
      <c r="H30" s="27">
        <v>10815</v>
      </c>
      <c r="I30" s="27">
        <v>14132</v>
      </c>
      <c r="J30" s="227">
        <v>16345</v>
      </c>
      <c r="K30" s="27">
        <v>8170</v>
      </c>
      <c r="L30" s="27">
        <v>11723</v>
      </c>
      <c r="M30" s="27">
        <v>27127</v>
      </c>
      <c r="N30" s="27">
        <v>63163</v>
      </c>
      <c r="O30" s="27">
        <v>64089</v>
      </c>
      <c r="P30" s="27">
        <v>49479</v>
      </c>
    </row>
    <row r="31" spans="1:16" ht="15.75" customHeight="1" x14ac:dyDescent="0.25">
      <c r="A31" s="17">
        <v>30</v>
      </c>
      <c r="B31" s="26" t="s">
        <v>233</v>
      </c>
      <c r="C31" s="27">
        <v>66713</v>
      </c>
      <c r="D31" s="27">
        <v>22408</v>
      </c>
      <c r="E31" s="27">
        <v>16030</v>
      </c>
      <c r="F31" s="227">
        <v>16788</v>
      </c>
      <c r="G31" s="27">
        <v>19446</v>
      </c>
      <c r="H31" s="27">
        <v>1493</v>
      </c>
      <c r="I31" s="27">
        <v>3878</v>
      </c>
      <c r="J31" s="227">
        <v>2369</v>
      </c>
      <c r="K31" s="27">
        <v>4247</v>
      </c>
      <c r="L31" s="27">
        <v>5960</v>
      </c>
      <c r="M31" s="27">
        <v>17009</v>
      </c>
      <c r="N31" s="27">
        <v>42855</v>
      </c>
      <c r="O31" s="27">
        <v>4447</v>
      </c>
      <c r="P31" s="27">
        <v>5964</v>
      </c>
    </row>
    <row r="32" spans="1:16" ht="15.75" customHeight="1" x14ac:dyDescent="0.25">
      <c r="B32" s="26" t="s">
        <v>234</v>
      </c>
      <c r="C32" s="27">
        <v>0</v>
      </c>
      <c r="D32" s="27">
        <v>0</v>
      </c>
      <c r="E32" s="27">
        <v>0</v>
      </c>
      <c r="F32" s="227">
        <v>0</v>
      </c>
      <c r="G32" s="27">
        <v>0</v>
      </c>
      <c r="H32" s="27">
        <v>0</v>
      </c>
      <c r="I32" s="27">
        <v>0</v>
      </c>
      <c r="J32" s="227">
        <v>0</v>
      </c>
      <c r="K32" s="27">
        <v>0</v>
      </c>
      <c r="L32" s="27">
        <v>0</v>
      </c>
      <c r="M32" s="27">
        <v>0</v>
      </c>
      <c r="N32" s="27">
        <v>0</v>
      </c>
      <c r="O32" s="27">
        <v>0</v>
      </c>
      <c r="P32" s="27">
        <v>0</v>
      </c>
    </row>
    <row r="33" spans="1:16" ht="15.75" customHeight="1" thickBot="1" x14ac:dyDescent="0.3">
      <c r="A33" s="17">
        <v>38</v>
      </c>
      <c r="B33" s="235" t="s">
        <v>235</v>
      </c>
      <c r="C33" s="236">
        <v>12929</v>
      </c>
      <c r="D33" s="236">
        <v>25686</v>
      </c>
      <c r="E33" s="236">
        <v>67640</v>
      </c>
      <c r="F33" s="237">
        <v>71412</v>
      </c>
      <c r="G33" s="236">
        <v>119093</v>
      </c>
      <c r="H33" s="236">
        <v>157840</v>
      </c>
      <c r="I33" s="236">
        <v>200435</v>
      </c>
      <c r="J33" s="237">
        <v>206287</v>
      </c>
      <c r="K33" s="236">
        <v>182191</v>
      </c>
      <c r="L33" s="236">
        <v>205920</v>
      </c>
      <c r="M33" s="236">
        <v>186756</v>
      </c>
      <c r="N33" s="236">
        <v>103139</v>
      </c>
      <c r="O33" s="236">
        <v>135136</v>
      </c>
      <c r="P33" s="236">
        <v>120979</v>
      </c>
    </row>
    <row r="34" spans="1:16" ht="13" x14ac:dyDescent="0.25">
      <c r="B34" s="232"/>
      <c r="C34" s="233">
        <v>398700</v>
      </c>
      <c r="D34" s="233">
        <v>358955</v>
      </c>
      <c r="E34" s="233">
        <v>401066</v>
      </c>
      <c r="F34" s="234">
        <v>431820</v>
      </c>
      <c r="G34" s="233">
        <v>497328</v>
      </c>
      <c r="H34" s="233">
        <v>559886</v>
      </c>
      <c r="I34" s="233">
        <v>679736</v>
      </c>
      <c r="J34" s="234">
        <v>694064</v>
      </c>
      <c r="K34" s="233">
        <v>701047</v>
      </c>
      <c r="L34" s="233">
        <v>670882</v>
      </c>
      <c r="M34" s="233">
        <v>730970</v>
      </c>
      <c r="N34" s="233">
        <v>785563</v>
      </c>
      <c r="O34" s="233">
        <v>687467</v>
      </c>
      <c r="P34" s="233">
        <v>705426</v>
      </c>
    </row>
    <row r="35" spans="1:16" ht="13" x14ac:dyDescent="0.25">
      <c r="C35" s="265"/>
      <c r="D35" s="265"/>
      <c r="E35" s="265"/>
      <c r="F35" s="266"/>
      <c r="G35" s="265"/>
      <c r="H35" s="265"/>
      <c r="I35" s="265"/>
      <c r="J35" s="266"/>
      <c r="K35" s="265"/>
      <c r="L35" s="265"/>
      <c r="M35" s="265"/>
      <c r="N35" s="265"/>
      <c r="O35" s="265"/>
    </row>
    <row r="36" spans="1:16" ht="13" x14ac:dyDescent="0.25">
      <c r="B36" s="99" t="s">
        <v>236</v>
      </c>
      <c r="C36" s="267"/>
      <c r="D36" s="267"/>
      <c r="E36" s="267"/>
      <c r="F36" s="268"/>
      <c r="G36" s="267"/>
      <c r="H36" s="267"/>
      <c r="I36" s="267"/>
      <c r="J36" s="268"/>
      <c r="K36" s="267"/>
      <c r="L36" s="267"/>
      <c r="M36" s="267"/>
      <c r="N36" s="267"/>
      <c r="O36" s="267"/>
    </row>
    <row r="37" spans="1:16" ht="15.75" customHeight="1" x14ac:dyDescent="0.25">
      <c r="A37" s="17">
        <v>42</v>
      </c>
      <c r="B37" s="26" t="s">
        <v>237</v>
      </c>
      <c r="C37" s="27">
        <v>696033</v>
      </c>
      <c r="D37" s="27">
        <v>822067</v>
      </c>
      <c r="E37" s="27">
        <v>917743</v>
      </c>
      <c r="F37" s="227">
        <v>970258</v>
      </c>
      <c r="G37" s="27">
        <v>774079</v>
      </c>
      <c r="H37" s="27">
        <v>756277</v>
      </c>
      <c r="I37" s="27">
        <v>757513</v>
      </c>
      <c r="J37" s="227">
        <v>736008</v>
      </c>
      <c r="K37" s="27">
        <v>977946</v>
      </c>
      <c r="L37" s="27">
        <v>928848</v>
      </c>
      <c r="M37" s="27">
        <v>963263</v>
      </c>
      <c r="N37" s="27">
        <v>1013950</v>
      </c>
      <c r="O37" s="27">
        <v>1063892</v>
      </c>
      <c r="P37" s="27">
        <v>976814</v>
      </c>
    </row>
    <row r="38" spans="1:16" ht="15.75" customHeight="1" x14ac:dyDescent="0.25">
      <c r="A38" s="17">
        <v>43</v>
      </c>
      <c r="B38" s="26" t="s">
        <v>234</v>
      </c>
      <c r="C38" s="27">
        <v>84227</v>
      </c>
      <c r="D38" s="27">
        <v>130438</v>
      </c>
      <c r="E38" s="27">
        <v>165377</v>
      </c>
      <c r="F38" s="227">
        <v>192628</v>
      </c>
      <c r="G38" s="27">
        <v>214870</v>
      </c>
      <c r="H38" s="27">
        <v>228371</v>
      </c>
      <c r="I38" s="27">
        <v>239073</v>
      </c>
      <c r="J38" s="227">
        <v>240589</v>
      </c>
      <c r="K38" s="27">
        <v>241994</v>
      </c>
      <c r="L38" s="27">
        <v>243391</v>
      </c>
      <c r="M38" s="27">
        <v>244819</v>
      </c>
      <c r="N38" s="27">
        <v>246176</v>
      </c>
      <c r="O38" s="27">
        <v>247202</v>
      </c>
      <c r="P38" s="27">
        <v>248337</v>
      </c>
    </row>
    <row r="39" spans="1:16" ht="15.75" customHeight="1" x14ac:dyDescent="0.25">
      <c r="A39" s="17">
        <v>44</v>
      </c>
      <c r="B39" s="26" t="s">
        <v>238</v>
      </c>
      <c r="C39" s="27">
        <v>160240</v>
      </c>
      <c r="D39" s="27">
        <v>153565</v>
      </c>
      <c r="E39" s="27">
        <v>152113</v>
      </c>
      <c r="F39" s="227">
        <v>147619</v>
      </c>
      <c r="G39" s="27">
        <v>146710</v>
      </c>
      <c r="H39" s="27">
        <v>144670</v>
      </c>
      <c r="I39" s="27">
        <v>142672</v>
      </c>
      <c r="J39" s="227">
        <v>146017</v>
      </c>
      <c r="K39" s="27">
        <v>145989</v>
      </c>
      <c r="L39" s="27">
        <v>144817</v>
      </c>
      <c r="M39" s="27">
        <v>143240</v>
      </c>
      <c r="N39" s="27">
        <v>131003</v>
      </c>
      <c r="O39" s="27">
        <v>98766</v>
      </c>
      <c r="P39" s="27">
        <v>96672</v>
      </c>
    </row>
    <row r="40" spans="1:16" ht="15.75" customHeight="1" x14ac:dyDescent="0.25">
      <c r="A40" s="17">
        <v>45</v>
      </c>
      <c r="B40" s="26" t="s">
        <v>231</v>
      </c>
      <c r="C40" s="27">
        <v>75938</v>
      </c>
      <c r="D40" s="27">
        <v>83590</v>
      </c>
      <c r="E40" s="27">
        <v>97818</v>
      </c>
      <c r="F40" s="227">
        <v>102983</v>
      </c>
      <c r="G40" s="27">
        <v>135598</v>
      </c>
      <c r="H40" s="27">
        <v>171739</v>
      </c>
      <c r="I40" s="27">
        <v>213390</v>
      </c>
      <c r="J40" s="227">
        <v>200323</v>
      </c>
      <c r="K40" s="27">
        <v>195757</v>
      </c>
      <c r="L40" s="27">
        <v>209111</v>
      </c>
      <c r="M40" s="27">
        <v>214476</v>
      </c>
      <c r="N40" s="27">
        <v>209733</v>
      </c>
      <c r="O40" s="27">
        <v>213112</v>
      </c>
      <c r="P40" s="27">
        <v>198846</v>
      </c>
    </row>
    <row r="41" spans="1:16" ht="15.75" customHeight="1" x14ac:dyDescent="0.25">
      <c r="A41" s="17">
        <v>46</v>
      </c>
      <c r="B41" s="26" t="s">
        <v>239</v>
      </c>
      <c r="C41" s="27">
        <v>265577</v>
      </c>
      <c r="D41" s="27">
        <v>316735</v>
      </c>
      <c r="E41" s="27">
        <v>275887</v>
      </c>
      <c r="F41" s="227">
        <v>268132</v>
      </c>
      <c r="G41" s="27">
        <v>258630</v>
      </c>
      <c r="H41" s="27">
        <v>256545</v>
      </c>
      <c r="I41" s="27">
        <v>258423</v>
      </c>
      <c r="J41" s="227">
        <v>234761</v>
      </c>
      <c r="K41" s="27">
        <v>241854</v>
      </c>
      <c r="L41" s="27">
        <v>252665</v>
      </c>
      <c r="M41" s="27">
        <v>249116</v>
      </c>
      <c r="N41" s="27">
        <v>259472</v>
      </c>
      <c r="O41" s="27">
        <v>248113</v>
      </c>
      <c r="P41" s="27">
        <v>254512</v>
      </c>
    </row>
    <row r="42" spans="1:16" ht="15.75" customHeight="1" x14ac:dyDescent="0.25">
      <c r="A42" s="17">
        <v>47</v>
      </c>
      <c r="B42" s="26" t="s">
        <v>240</v>
      </c>
      <c r="C42" s="27">
        <v>599596</v>
      </c>
      <c r="D42" s="27">
        <v>594124</v>
      </c>
      <c r="E42" s="27">
        <v>631581</v>
      </c>
      <c r="F42" s="227">
        <v>630225</v>
      </c>
      <c r="G42" s="27">
        <v>628805</v>
      </c>
      <c r="H42" s="27">
        <v>635314</v>
      </c>
      <c r="I42" s="27">
        <v>640633</v>
      </c>
      <c r="J42" s="227">
        <v>636783</v>
      </c>
      <c r="K42" s="27">
        <v>643183</v>
      </c>
      <c r="L42" s="27">
        <v>650073</v>
      </c>
      <c r="M42" s="27">
        <v>651743</v>
      </c>
      <c r="N42" s="27">
        <v>695949</v>
      </c>
      <c r="O42" s="27">
        <v>721883</v>
      </c>
      <c r="P42" s="27">
        <v>758025</v>
      </c>
    </row>
    <row r="43" spans="1:16" ht="15.75" customHeight="1" x14ac:dyDescent="0.25">
      <c r="A43" s="17">
        <v>48</v>
      </c>
      <c r="B43" s="26" t="s">
        <v>233</v>
      </c>
      <c r="C43" s="27">
        <v>8114</v>
      </c>
      <c r="D43" s="27">
        <v>0</v>
      </c>
      <c r="E43" s="27">
        <v>1112</v>
      </c>
      <c r="F43" s="227">
        <v>0</v>
      </c>
      <c r="G43" s="27">
        <v>1094</v>
      </c>
      <c r="H43" s="27">
        <v>280</v>
      </c>
      <c r="I43" s="27">
        <v>0</v>
      </c>
      <c r="J43" s="227">
        <v>1340</v>
      </c>
      <c r="K43" s="27">
        <v>573</v>
      </c>
      <c r="L43" s="27">
        <v>222</v>
      </c>
      <c r="M43" s="27">
        <v>192</v>
      </c>
      <c r="N43" s="27">
        <v>0</v>
      </c>
      <c r="O43" s="27">
        <v>0</v>
      </c>
      <c r="P43" s="27">
        <v>0</v>
      </c>
    </row>
    <row r="44" spans="1:16" ht="15.75" customHeight="1" thickBot="1" x14ac:dyDescent="0.3">
      <c r="A44" s="17">
        <v>49</v>
      </c>
      <c r="B44" s="235" t="s">
        <v>235</v>
      </c>
      <c r="C44" s="236">
        <v>51950</v>
      </c>
      <c r="D44" s="236">
        <v>52554</v>
      </c>
      <c r="E44" s="236">
        <v>52358</v>
      </c>
      <c r="F44" s="237">
        <v>64128</v>
      </c>
      <c r="G44" s="236">
        <v>20917</v>
      </c>
      <c r="H44" s="236">
        <v>21043</v>
      </c>
      <c r="I44" s="236">
        <v>21470</v>
      </c>
      <c r="J44" s="237">
        <v>12339</v>
      </c>
      <c r="K44" s="236">
        <v>20766</v>
      </c>
      <c r="L44" s="236">
        <v>14771</v>
      </c>
      <c r="M44" s="236">
        <v>15071</v>
      </c>
      <c r="N44" s="236">
        <v>23426</v>
      </c>
      <c r="O44" s="236">
        <v>7373</v>
      </c>
      <c r="P44" s="236">
        <v>7694</v>
      </c>
    </row>
    <row r="45" spans="1:16" ht="13" x14ac:dyDescent="0.25">
      <c r="B45" s="232"/>
      <c r="C45" s="233">
        <v>1941675</v>
      </c>
      <c r="D45" s="233">
        <v>2153073</v>
      </c>
      <c r="E45" s="233">
        <v>2293989</v>
      </c>
      <c r="F45" s="234">
        <v>2375973</v>
      </c>
      <c r="G45" s="233">
        <v>2180703</v>
      </c>
      <c r="H45" s="233">
        <v>2214239</v>
      </c>
      <c r="I45" s="233">
        <v>2273174</v>
      </c>
      <c r="J45" s="234">
        <v>2208160</v>
      </c>
      <c r="K45" s="233">
        <v>2468062</v>
      </c>
      <c r="L45" s="233">
        <v>2443898</v>
      </c>
      <c r="M45" s="233">
        <v>2481920</v>
      </c>
      <c r="N45" s="233">
        <v>2579709</v>
      </c>
      <c r="O45" s="233">
        <v>2600341</v>
      </c>
      <c r="P45" s="233">
        <v>2540900</v>
      </c>
    </row>
    <row r="46" spans="1:16" ht="13" thickBot="1" x14ac:dyDescent="0.3">
      <c r="C46" s="276"/>
      <c r="D46" s="276"/>
      <c r="E46" s="276"/>
      <c r="F46" s="277"/>
      <c r="G46" s="276"/>
      <c r="H46" s="276"/>
      <c r="I46" s="276"/>
      <c r="J46" s="277"/>
      <c r="K46" s="276"/>
      <c r="L46" s="276"/>
      <c r="M46" s="276"/>
      <c r="N46" s="276"/>
      <c r="O46" s="276"/>
    </row>
    <row r="47" spans="1:16" ht="13.5" thickTop="1" x14ac:dyDescent="0.25">
      <c r="B47" s="271" t="s">
        <v>241</v>
      </c>
      <c r="C47" s="272">
        <v>2340375</v>
      </c>
      <c r="D47" s="272">
        <v>2512028</v>
      </c>
      <c r="E47" s="272">
        <v>2695055</v>
      </c>
      <c r="F47" s="273">
        <v>2807793</v>
      </c>
      <c r="G47" s="272">
        <v>2678031</v>
      </c>
      <c r="H47" s="272">
        <v>2774125</v>
      </c>
      <c r="I47" s="272">
        <v>2952910</v>
      </c>
      <c r="J47" s="273">
        <v>2902224</v>
      </c>
      <c r="K47" s="272">
        <v>3169109</v>
      </c>
      <c r="L47" s="272">
        <v>3114780</v>
      </c>
      <c r="M47" s="272">
        <v>3212890</v>
      </c>
      <c r="N47" s="272">
        <v>3365272</v>
      </c>
      <c r="O47" s="272">
        <v>3287808</v>
      </c>
      <c r="P47" s="272">
        <v>3246326</v>
      </c>
    </row>
    <row r="48" spans="1:16" ht="13" x14ac:dyDescent="0.25">
      <c r="C48" s="265"/>
      <c r="D48" s="265"/>
      <c r="E48" s="265"/>
      <c r="F48" s="266"/>
      <c r="G48" s="265"/>
      <c r="H48" s="265"/>
      <c r="I48" s="265"/>
      <c r="J48" s="266"/>
      <c r="K48" s="265"/>
      <c r="L48" s="265"/>
      <c r="M48" s="265"/>
      <c r="N48" s="265"/>
      <c r="O48" s="265"/>
    </row>
    <row r="49" spans="1:16" ht="13" x14ac:dyDescent="0.25">
      <c r="B49" s="99" t="s">
        <v>242</v>
      </c>
      <c r="C49" s="267"/>
      <c r="D49" s="267"/>
      <c r="E49" s="267"/>
      <c r="F49" s="268"/>
      <c r="G49" s="267"/>
      <c r="H49" s="267"/>
      <c r="I49" s="267"/>
      <c r="J49" s="268"/>
      <c r="K49" s="267"/>
      <c r="L49" s="267"/>
      <c r="M49" s="267"/>
      <c r="N49" s="267"/>
      <c r="O49" s="267"/>
    </row>
    <row r="50" spans="1:16" ht="15.75" customHeight="1" x14ac:dyDescent="0.25">
      <c r="A50" s="17">
        <v>55</v>
      </c>
      <c r="B50" s="26" t="s">
        <v>51</v>
      </c>
      <c r="C50" s="27">
        <v>2743674</v>
      </c>
      <c r="D50" s="27">
        <v>2708126</v>
      </c>
      <c r="E50" s="27">
        <v>2675689</v>
      </c>
      <c r="F50" s="227">
        <v>2660587</v>
      </c>
      <c r="G50" s="27">
        <v>2915507</v>
      </c>
      <c r="H50" s="27">
        <v>2947940</v>
      </c>
      <c r="I50" s="27">
        <v>3003033</v>
      </c>
      <c r="J50" s="227">
        <v>3054605</v>
      </c>
      <c r="K50" s="27">
        <v>3051725</v>
      </c>
      <c r="L50" s="27">
        <v>3077082</v>
      </c>
      <c r="M50" s="27">
        <v>3327397</v>
      </c>
      <c r="N50" s="27">
        <v>3389465</v>
      </c>
      <c r="O50" s="27">
        <v>3495419</v>
      </c>
      <c r="P50" s="27">
        <v>3573403</v>
      </c>
    </row>
    <row r="51" spans="1:16" ht="15.75" customHeight="1" thickBot="1" x14ac:dyDescent="0.3">
      <c r="A51" s="17">
        <v>56</v>
      </c>
      <c r="B51" s="235" t="s">
        <v>52</v>
      </c>
      <c r="C51" s="236">
        <v>419691</v>
      </c>
      <c r="D51" s="236">
        <v>422290</v>
      </c>
      <c r="E51" s="236">
        <v>412857</v>
      </c>
      <c r="F51" s="237">
        <v>405535</v>
      </c>
      <c r="G51" s="236">
        <v>404606</v>
      </c>
      <c r="H51" s="236">
        <v>402752</v>
      </c>
      <c r="I51" s="236">
        <v>407225</v>
      </c>
      <c r="J51" s="237">
        <v>408203</v>
      </c>
      <c r="K51" s="236">
        <v>413818</v>
      </c>
      <c r="L51" s="236">
        <v>419885</v>
      </c>
      <c r="M51" s="236">
        <v>434252</v>
      </c>
      <c r="N51" s="236">
        <v>442140</v>
      </c>
      <c r="O51" s="236">
        <v>451635</v>
      </c>
      <c r="P51" s="236">
        <v>480036</v>
      </c>
    </row>
    <row r="52" spans="1:16" ht="13" x14ac:dyDescent="0.25">
      <c r="B52" s="232"/>
      <c r="C52" s="233">
        <v>3163365</v>
      </c>
      <c r="D52" s="233">
        <v>3130416</v>
      </c>
      <c r="E52" s="233">
        <v>3088546</v>
      </c>
      <c r="F52" s="234">
        <v>3066122</v>
      </c>
      <c r="G52" s="233">
        <v>3320113</v>
      </c>
      <c r="H52" s="233">
        <v>3350692</v>
      </c>
      <c r="I52" s="233">
        <v>3410258</v>
      </c>
      <c r="J52" s="234">
        <v>3462808</v>
      </c>
      <c r="K52" s="233">
        <v>3465543</v>
      </c>
      <c r="L52" s="233">
        <v>3496967</v>
      </c>
      <c r="M52" s="233">
        <v>3761649</v>
      </c>
      <c r="N52" s="233">
        <v>3831605</v>
      </c>
      <c r="O52" s="233">
        <v>3947054</v>
      </c>
      <c r="P52" s="233">
        <v>4053439</v>
      </c>
    </row>
    <row r="53" spans="1:16" ht="13.5" thickBot="1" x14ac:dyDescent="0.3">
      <c r="C53" s="269"/>
      <c r="D53" s="269"/>
      <c r="E53" s="269"/>
      <c r="F53" s="270"/>
      <c r="G53" s="269"/>
      <c r="H53" s="269"/>
      <c r="I53" s="269"/>
      <c r="J53" s="270"/>
      <c r="K53" s="269"/>
      <c r="L53" s="269"/>
      <c r="M53" s="269"/>
      <c r="N53" s="269"/>
      <c r="O53" s="269"/>
    </row>
    <row r="54" spans="1:16" ht="13.5" thickTop="1" x14ac:dyDescent="0.25">
      <c r="B54" s="271" t="s">
        <v>243</v>
      </c>
      <c r="C54" s="272">
        <v>5503740</v>
      </c>
      <c r="D54" s="272">
        <v>5642444</v>
      </c>
      <c r="E54" s="272">
        <v>5783601</v>
      </c>
      <c r="F54" s="273">
        <v>5873915</v>
      </c>
      <c r="G54" s="272">
        <v>5998144</v>
      </c>
      <c r="H54" s="272">
        <v>6124817</v>
      </c>
      <c r="I54" s="272">
        <v>6363168</v>
      </c>
      <c r="J54" s="273">
        <v>6365032</v>
      </c>
      <c r="K54" s="272">
        <v>6634652</v>
      </c>
      <c r="L54" s="272">
        <v>6611747</v>
      </c>
      <c r="M54" s="272">
        <v>6974539</v>
      </c>
      <c r="N54" s="272">
        <v>7196877</v>
      </c>
      <c r="O54" s="272">
        <v>7234862</v>
      </c>
      <c r="P54" s="272">
        <v>7299765</v>
      </c>
    </row>
    <row r="55" spans="1:16" x14ac:dyDescent="0.25">
      <c r="C55" s="278"/>
      <c r="D55" s="278"/>
      <c r="E55" s="278"/>
      <c r="F55" s="278"/>
      <c r="G55" s="278"/>
      <c r="H55" s="278"/>
      <c r="I55" s="278"/>
      <c r="J55" s="278"/>
      <c r="K55" s="278"/>
      <c r="L55" s="278"/>
      <c r="M55" s="278"/>
      <c r="N55" s="278"/>
    </row>
    <row r="56" spans="1:16" ht="27" x14ac:dyDescent="0.25">
      <c r="B56" s="70" t="s">
        <v>209</v>
      </c>
      <c r="C56" s="278"/>
      <c r="D56" s="278"/>
      <c r="E56" s="278"/>
      <c r="F56" s="278"/>
      <c r="G56" s="278"/>
      <c r="H56" s="278"/>
      <c r="I56" s="278"/>
      <c r="J56" s="278"/>
      <c r="K56" s="278"/>
      <c r="L56" s="278"/>
      <c r="M56" s="278"/>
      <c r="N56" s="278"/>
    </row>
  </sheetData>
  <pageMargins left="0.75" right="0.75" top="1" bottom="1" header="0.5" footer="0.5"/>
  <drawing r:id="rId1"/>
</worksheet>
</file>

<file path=docMetadata/LabelInfo.xml><?xml version="1.0" encoding="utf-8"?>
<clbl:labelList xmlns:clbl="http://schemas.microsoft.com/office/2020/mipLabelMetadata">
  <clbl:label id="{cca325c4-4c6c-4260-a58a-f305ec28f00c}" enabled="0" method="" siteId="{cca325c4-4c6c-4260-a58a-f305ec28f00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Key Indicators &gt;&gt;</vt:lpstr>
      <vt:lpstr>1. Income Statement</vt:lpstr>
      <vt:lpstr>2. Operating Highlights</vt:lpstr>
      <vt:lpstr>2.1 Mantoverde</vt:lpstr>
      <vt:lpstr>2.2 Mantos Blancos</vt:lpstr>
      <vt:lpstr>2.3 Pinto Valley</vt:lpstr>
      <vt:lpstr>2.4 Cozamin</vt:lpstr>
      <vt:lpstr>3. Cash Flow</vt:lpstr>
      <vt:lpstr>4. Balance Sheet</vt:lpstr>
      <vt:lpstr>5. Non-GAAP Measures</vt:lpstr>
      <vt:lpstr>'Key Indicators &gt;&gt;'!Print_Area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Jasmin Esquillo</cp:lastModifiedBy>
  <cp:revision>2</cp:revision>
  <dcterms:created xsi:type="dcterms:W3CDTF">2026-07-24T00:18:08Z</dcterms:created>
  <dcterms:modified xsi:type="dcterms:W3CDTF">2026-07-30T18:24:15Z</dcterms:modified>
</cp:coreProperties>
</file>